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МЯЧКИ 2015-2023\2024\241\"/>
    </mc:Choice>
  </mc:AlternateContent>
  <xr:revisionPtr revIDLastSave="0" documentId="13_ncr:1_{077BDAB6-F52F-4E99-A553-3258F5015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ентр" sheetId="35" r:id="rId1"/>
  </sheets>
  <calcPr calcId="191029"/>
</workbook>
</file>

<file path=xl/calcChain.xml><?xml version="1.0" encoding="utf-8"?>
<calcChain xmlns="http://schemas.openxmlformats.org/spreadsheetml/2006/main">
  <c r="F7" i="35" l="1"/>
  <c r="E7" i="35"/>
  <c r="B59" i="35"/>
  <c r="D10" i="35"/>
  <c r="B21" i="35"/>
  <c r="F88" i="35"/>
  <c r="G24" i="35"/>
  <c r="G10" i="35"/>
  <c r="F59" i="35"/>
  <c r="G90" i="35"/>
  <c r="G91" i="35"/>
  <c r="G8" i="35"/>
  <c r="F35" i="35"/>
  <c r="B35" i="35"/>
  <c r="E21" i="35"/>
  <c r="D18" i="35"/>
  <c r="D90" i="35"/>
  <c r="D91" i="35"/>
  <c r="C35" i="35"/>
  <c r="B7" i="35"/>
  <c r="D8" i="35"/>
  <c r="G27" i="35"/>
  <c r="B78" i="35"/>
  <c r="G33" i="35"/>
  <c r="D38" i="35"/>
  <c r="C7" i="35"/>
  <c r="D11" i="35"/>
  <c r="F78" i="35"/>
  <c r="G19" i="35"/>
  <c r="G22" i="35"/>
  <c r="F21" i="35"/>
  <c r="D22" i="35"/>
  <c r="C21" i="35"/>
  <c r="G11" i="35"/>
  <c r="F14" i="35"/>
  <c r="G18" i="35"/>
  <c r="G23" i="35"/>
  <c r="G25" i="35"/>
  <c r="C14" i="35"/>
  <c r="D23" i="35"/>
  <c r="G32" i="35"/>
  <c r="G20" i="35"/>
  <c r="G17" i="35"/>
  <c r="E14" i="35"/>
  <c r="D71" i="35"/>
  <c r="H71" i="35" s="1"/>
  <c r="G12" i="35"/>
  <c r="D12" i="35"/>
  <c r="G84" i="35"/>
  <c r="D84" i="35"/>
  <c r="D85" i="35"/>
  <c r="G85" i="35"/>
  <c r="D86" i="35"/>
  <c r="G86" i="35"/>
  <c r="D87" i="35"/>
  <c r="G87" i="35"/>
  <c r="G31" i="35"/>
  <c r="C59" i="35"/>
  <c r="E78" i="35"/>
  <c r="C78" i="35"/>
  <c r="E59" i="35"/>
  <c r="E35" i="35"/>
  <c r="G9" i="35"/>
  <c r="G13" i="35"/>
  <c r="C26" i="35"/>
  <c r="B26" i="35"/>
  <c r="F26" i="35"/>
  <c r="E26" i="35"/>
  <c r="C88" i="35"/>
  <c r="B88" i="35"/>
  <c r="E88" i="35"/>
  <c r="B14" i="35"/>
  <c r="G15" i="35"/>
  <c r="C28" i="35"/>
  <c r="D28" i="35" s="1"/>
  <c r="F28" i="35"/>
  <c r="G28" i="35" s="1"/>
  <c r="C30" i="35"/>
  <c r="B30" i="35"/>
  <c r="F30" i="35"/>
  <c r="E30" i="35"/>
  <c r="D9" i="35"/>
  <c r="D17" i="35"/>
  <c r="F83" i="35"/>
  <c r="E83" i="35"/>
  <c r="G76" i="35"/>
  <c r="D27" i="35"/>
  <c r="D29" i="35"/>
  <c r="G29" i="35"/>
  <c r="D31" i="35"/>
  <c r="D32" i="35"/>
  <c r="D33" i="35"/>
  <c r="D34" i="35"/>
  <c r="D41" i="35"/>
  <c r="D48" i="35"/>
  <c r="D49" i="35"/>
  <c r="D55" i="35"/>
  <c r="D57" i="35"/>
  <c r="D61" i="35"/>
  <c r="D62" i="35"/>
  <c r="D63" i="35"/>
  <c r="D65" i="35"/>
  <c r="D66" i="35"/>
  <c r="D72" i="35"/>
  <c r="D73" i="35"/>
  <c r="D79" i="35"/>
  <c r="D80" i="35"/>
  <c r="D81" i="35"/>
  <c r="D82" i="35"/>
  <c r="D89" i="35"/>
  <c r="D92" i="35"/>
  <c r="D93" i="35"/>
  <c r="D94" i="35"/>
  <c r="G94" i="35"/>
  <c r="G93" i="35"/>
  <c r="G92" i="35"/>
  <c r="G89" i="35"/>
  <c r="G82" i="35"/>
  <c r="G81" i="35"/>
  <c r="G80" i="35"/>
  <c r="G79" i="35"/>
  <c r="G72" i="35"/>
  <c r="G66" i="35"/>
  <c r="G65" i="35"/>
  <c r="G62" i="35"/>
  <c r="G61" i="35"/>
  <c r="G57" i="35"/>
  <c r="G55" i="35"/>
  <c r="G49" i="35"/>
  <c r="G48" i="35"/>
  <c r="G41" i="35"/>
  <c r="G34" i="35"/>
  <c r="D20" i="35"/>
  <c r="C83" i="35"/>
  <c r="B83" i="35"/>
  <c r="D13" i="35"/>
  <c r="D15" i="35"/>
  <c r="H15" i="35" s="1"/>
  <c r="D25" i="35"/>
  <c r="D36" i="35"/>
  <c r="G36" i="35"/>
  <c r="D37" i="35"/>
  <c r="G37" i="35"/>
  <c r="G38" i="35"/>
  <c r="D39" i="35"/>
  <c r="G39" i="35"/>
  <c r="D42" i="35"/>
  <c r="G42" i="35"/>
  <c r="D54" i="35"/>
  <c r="G54" i="35"/>
  <c r="D56" i="35"/>
  <c r="G56" i="35"/>
  <c r="D58" i="35"/>
  <c r="G58" i="35"/>
  <c r="D60" i="35"/>
  <c r="G60" i="35"/>
  <c r="G63" i="35"/>
  <c r="D64" i="35"/>
  <c r="G64" i="35"/>
  <c r="G73" i="35"/>
  <c r="D74" i="35"/>
  <c r="G74" i="35"/>
  <c r="D75" i="35"/>
  <c r="G75" i="35"/>
  <c r="D76" i="35"/>
  <c r="D77" i="35"/>
  <c r="G77" i="35"/>
  <c r="E6" i="35" l="1"/>
  <c r="G88" i="35"/>
  <c r="H91" i="35"/>
  <c r="G7" i="35"/>
  <c r="H57" i="35"/>
  <c r="H64" i="35"/>
  <c r="D83" i="35"/>
  <c r="G14" i="35"/>
  <c r="H73" i="35"/>
  <c r="D7" i="35"/>
  <c r="C6" i="35"/>
  <c r="D21" i="35"/>
  <c r="G78" i="35"/>
  <c r="G21" i="35"/>
  <c r="H17" i="35"/>
  <c r="I3" i="35"/>
  <c r="H94" i="35"/>
  <c r="D78" i="35"/>
  <c r="I4" i="35"/>
  <c r="H32" i="35"/>
  <c r="H41" i="35"/>
  <c r="H28" i="35"/>
  <c r="H55" i="35"/>
  <c r="H87" i="35"/>
  <c r="H85" i="35"/>
  <c r="D26" i="35"/>
  <c r="G59" i="35"/>
  <c r="H31" i="35"/>
  <c r="H80" i="35"/>
  <c r="H92" i="35"/>
  <c r="H93" i="35"/>
  <c r="H72" i="35"/>
  <c r="H62" i="35"/>
  <c r="H49" i="35"/>
  <c r="H82" i="35"/>
  <c r="H79" i="35"/>
  <c r="H65" i="35"/>
  <c r="G83" i="35"/>
  <c r="G35" i="35"/>
  <c r="H84" i="35"/>
  <c r="D30" i="35"/>
  <c r="H86" i="35"/>
  <c r="H29" i="35"/>
  <c r="D59" i="35"/>
  <c r="H12" i="35"/>
  <c r="H34" i="35"/>
  <c r="H33" i="35"/>
  <c r="H81" i="35"/>
  <c r="H61" i="35"/>
  <c r="H27" i="35"/>
  <c r="D35" i="35"/>
  <c r="D14" i="35"/>
  <c r="H20" i="35"/>
  <c r="H66" i="35"/>
  <c r="H48" i="35"/>
  <c r="D88" i="35"/>
  <c r="H89" i="35"/>
  <c r="G30" i="35"/>
  <c r="G26" i="35"/>
  <c r="H9" i="35"/>
  <c r="B6" i="35"/>
  <c r="F6" i="35"/>
  <c r="G6" i="35" l="1"/>
  <c r="H59" i="35"/>
  <c r="H83" i="35"/>
  <c r="H21" i="35"/>
  <c r="H7" i="35"/>
  <c r="I22" i="35"/>
  <c r="H78" i="35"/>
  <c r="H26" i="35"/>
  <c r="I2" i="35"/>
  <c r="D6" i="35"/>
  <c r="H30" i="35"/>
  <c r="H35" i="35"/>
  <c r="H14" i="35"/>
  <c r="H88" i="35"/>
  <c r="H6" i="35" l="1"/>
</calcChain>
</file>

<file path=xl/sharedStrings.xml><?xml version="1.0" encoding="utf-8"?>
<sst xmlns="http://schemas.openxmlformats.org/spreadsheetml/2006/main" count="97" uniqueCount="89">
  <si>
    <t>Наименование статьи</t>
  </si>
  <si>
    <t>улуги связи</t>
  </si>
  <si>
    <t>дератизация</t>
  </si>
  <si>
    <t>налоги</t>
  </si>
  <si>
    <t>гос.пошлина</t>
  </si>
  <si>
    <t>пени</t>
  </si>
  <si>
    <t>ст. 241 в том числе:</t>
  </si>
  <si>
    <t>ст.241 "Безвозвозмездные перечисления государственным и муниципальным образованиям"</t>
  </si>
  <si>
    <t>медосмотр</t>
  </si>
  <si>
    <t>транспортные услуги</t>
  </si>
  <si>
    <t>оплата по договорам</t>
  </si>
  <si>
    <t>кап.и текущ.ремонты оборуд.и инвен.</t>
  </si>
  <si>
    <t>техосмотр, диагностика транспорта</t>
  </si>
  <si>
    <t>заправка картр.</t>
  </si>
  <si>
    <t>консультант,гарант,1с,антивирус,прогр.обеспеч.,связь видиоконф.,эцп</t>
  </si>
  <si>
    <t>вневед.  охрана</t>
  </si>
  <si>
    <t xml:space="preserve">План </t>
  </si>
  <si>
    <t>областной</t>
  </si>
  <si>
    <t>бюджет района</t>
  </si>
  <si>
    <t>итого</t>
  </si>
  <si>
    <t>(руб.)</t>
  </si>
  <si>
    <t>вода</t>
  </si>
  <si>
    <t>электроэнергия</t>
  </si>
  <si>
    <t>теплоэнергия</t>
  </si>
  <si>
    <t>иные мероприятия</t>
  </si>
  <si>
    <t xml:space="preserve">оборудование </t>
  </si>
  <si>
    <t>инвентарь</t>
  </si>
  <si>
    <t>библиотечный фонд</t>
  </si>
  <si>
    <t>меропр.по пож.без-ти</t>
  </si>
  <si>
    <t>Сельское хозяйство</t>
  </si>
  <si>
    <t>подготовка к зиме (страховка кот., обучение операторов, руководит)</t>
  </si>
  <si>
    <t>иные меропр.  (питание участн.меропр.,нотар.услуги.)</t>
  </si>
  <si>
    <t>оплата ,за повыш.кв.,за обучение (медсестер,по охр.труда,санминимуму,гигиенич.)</t>
  </si>
  <si>
    <t>Бухгалтер</t>
  </si>
  <si>
    <t>Питание (лагерь)</t>
  </si>
  <si>
    <t>Лимит-исполнение</t>
  </si>
  <si>
    <t>Сумма договора</t>
  </si>
  <si>
    <t>Лимит-договор-кред</t>
  </si>
  <si>
    <t>Опл. кред за 2013г.</t>
  </si>
  <si>
    <t>12000 поверка теплосч</t>
  </si>
  <si>
    <t xml:space="preserve">Ожидаем исполн </t>
  </si>
  <si>
    <t>заработная плата (школа)</t>
  </si>
  <si>
    <t>материальная помощь (школа)</t>
  </si>
  <si>
    <t>материальная помощь (сад)</t>
  </si>
  <si>
    <t>пособие по уходу (школа)</t>
  </si>
  <si>
    <t>пособие по уходу (сад)</t>
  </si>
  <si>
    <t>льготы по ком.услугам (школа)</t>
  </si>
  <si>
    <t>льготы по ком.услугам (сад)</t>
  </si>
  <si>
    <t>компенсация проезда (школа</t>
  </si>
  <si>
    <t>компенсация проезда (сад)</t>
  </si>
  <si>
    <t>начисления на з/п (школа)</t>
  </si>
  <si>
    <t>мониторинг пож. сигн.</t>
  </si>
  <si>
    <t xml:space="preserve">техобсл.пож.сигн. </t>
  </si>
  <si>
    <t>перезар.огнетуш</t>
  </si>
  <si>
    <t>противопож.мер.(огнезащ. обработка, испыт.пож лестниц, линолеума)</t>
  </si>
  <si>
    <t>сопротивл. изол.</t>
  </si>
  <si>
    <t>подготовка к зиме (обследов. дымоходов)</t>
  </si>
  <si>
    <t>подготовка к зиме (проверка манометров)</t>
  </si>
  <si>
    <t>противопож.мер-тия ( пож-технич. мин.)</t>
  </si>
  <si>
    <t>противопож.мер-тия  (иное обуч в рамках пож. безопасн., устан.эвакуац.освещ.)</t>
  </si>
  <si>
    <t>питание  (школа)</t>
  </si>
  <si>
    <t>питание (сад)</t>
  </si>
  <si>
    <t>экспертиза огнезащитной обработки</t>
  </si>
  <si>
    <t>обучение по охране труда</t>
  </si>
  <si>
    <t>обучение по электробезопасности</t>
  </si>
  <si>
    <t>аттестация раб.мест</t>
  </si>
  <si>
    <t>поверка счетчика</t>
  </si>
  <si>
    <t>подготовка к зиме (проверка термосопротивлений)</t>
  </si>
  <si>
    <t>акарицидная обработка</t>
  </si>
  <si>
    <t>гидрант</t>
  </si>
  <si>
    <t>мусор</t>
  </si>
  <si>
    <t>аттестаты</t>
  </si>
  <si>
    <t>заработная плата (кл.рук-во)</t>
  </si>
  <si>
    <t>начисления на з/п  (кл.рук-во)</t>
  </si>
  <si>
    <t>Начисления на сад</t>
  </si>
  <si>
    <t>заработная плата (сад)</t>
  </si>
  <si>
    <t>глонасс</t>
  </si>
  <si>
    <t>Точка доступа</t>
  </si>
  <si>
    <t>Расшифровка по МБОУ Семячковская СОШ</t>
  </si>
  <si>
    <t>Страхование автогражанка, ОСАГО</t>
  </si>
  <si>
    <t>ГСМ</t>
  </si>
  <si>
    <t>т// автомобилей</t>
  </si>
  <si>
    <t>Калибровка,карта водит</t>
  </si>
  <si>
    <t>канцелярские товары запчасти</t>
  </si>
  <si>
    <t>столовая</t>
  </si>
  <si>
    <t>советник</t>
  </si>
  <si>
    <t xml:space="preserve"> </t>
  </si>
  <si>
    <t>энергосбережение</t>
  </si>
  <si>
    <t>Исполнение на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</si>
</sst>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9"/>
      <color indexed="52"/>
      <name val="Calibri"/>
      <family val="2"/>
      <charset val="204"/>
    </font>
    <font>
      <sz val="9"/>
      <color indexed="4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/>
    </xf>
    <xf numFmtId="4" fontId="9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/>
    <xf numFmtId="4" fontId="9" fillId="2" borderId="4" xfId="0" applyNumberFormat="1" applyFont="1" applyFill="1" applyBorder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2" fillId="0" borderId="5" xfId="0" applyFont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16" fillId="0" borderId="1" xfId="0" applyFont="1" applyBorder="1" applyAlignment="1">
      <alignment wrapText="1"/>
    </xf>
    <xf numFmtId="4" fontId="1" fillId="3" borderId="1" xfId="0" applyNumberFormat="1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2" borderId="1" xfId="0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0" borderId="1" xfId="0" applyFont="1" applyFill="1" applyBorder="1"/>
    <xf numFmtId="0" fontId="0" fillId="0" borderId="1" xfId="0" applyFill="1" applyBorder="1"/>
    <xf numFmtId="4" fontId="17" fillId="2" borderId="1" xfId="0" applyNumberFormat="1" applyFont="1" applyFill="1" applyBorder="1"/>
    <xf numFmtId="0" fontId="17" fillId="0" borderId="1" xfId="0" applyFont="1" applyBorder="1"/>
    <xf numFmtId="4" fontId="17" fillId="0" borderId="1" xfId="0" applyNumberFormat="1" applyFont="1" applyBorder="1"/>
    <xf numFmtId="0" fontId="17" fillId="2" borderId="1" xfId="0" applyFont="1" applyFill="1" applyBorder="1"/>
    <xf numFmtId="4" fontId="15" fillId="0" borderId="1" xfId="0" applyNumberFormat="1" applyFont="1" applyBorder="1"/>
    <xf numFmtId="0" fontId="1" fillId="4" borderId="1" xfId="0" applyFont="1" applyFill="1" applyBorder="1"/>
    <xf numFmtId="0" fontId="0" fillId="4" borderId="1" xfId="0" applyFill="1" applyBorder="1"/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0" xfId="0" applyFont="1"/>
    <xf numFmtId="4" fontId="19" fillId="0" borderId="4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wrapText="1"/>
    </xf>
    <xf numFmtId="4" fontId="10" fillId="5" borderId="4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/>
    <xf numFmtId="0" fontId="1" fillId="5" borderId="1" xfId="0" applyFont="1" applyFill="1" applyBorder="1"/>
    <xf numFmtId="0" fontId="0" fillId="5" borderId="1" xfId="0" applyFill="1" applyBorder="1"/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left" wrapText="1" shrinkToFit="1"/>
    </xf>
    <xf numFmtId="0" fontId="7" fillId="0" borderId="1" xfId="0" applyFont="1" applyBorder="1" applyAlignment="1">
      <alignment vertical="distributed" wrapText="1" shrinkToFit="1"/>
    </xf>
    <xf numFmtId="4" fontId="0" fillId="0" borderId="0" xfId="0" applyNumberFormat="1"/>
    <xf numFmtId="4" fontId="1" fillId="0" borderId="0" xfId="0" applyNumberFormat="1" applyFont="1"/>
    <xf numFmtId="4" fontId="9" fillId="5" borderId="4" xfId="0" applyNumberFormat="1" applyFont="1" applyFill="1" applyBorder="1" applyAlignment="1">
      <alignment horizontal="center" vertical="center"/>
    </xf>
    <xf numFmtId="4" fontId="9" fillId="5" borderId="6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/>
    <xf numFmtId="4" fontId="21" fillId="0" borderId="4" xfId="0" applyNumberFormat="1" applyFont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S101"/>
  <sheetViews>
    <sheetView tabSelected="1" workbookViewId="0">
      <selection activeCell="B13" sqref="B13"/>
    </sheetView>
  </sheetViews>
  <sheetFormatPr defaultRowHeight="15" x14ac:dyDescent="0.25"/>
  <cols>
    <col min="1" max="1" width="33.7109375" customWidth="1"/>
    <col min="2" max="2" width="13.85546875" customWidth="1"/>
    <col min="3" max="3" width="15.42578125" customWidth="1"/>
    <col min="4" max="4" width="13.140625" customWidth="1"/>
    <col min="5" max="5" width="15" customWidth="1"/>
    <col min="6" max="6" width="12.28515625" customWidth="1"/>
    <col min="7" max="7" width="13.42578125" customWidth="1"/>
    <col min="8" max="8" width="12.42578125" bestFit="1" customWidth="1"/>
    <col min="9" max="9" width="11.5703125" bestFit="1" customWidth="1"/>
    <col min="10" max="10" width="11.85546875" customWidth="1"/>
    <col min="13" max="14" width="12.42578125" customWidth="1"/>
    <col min="18" max="18" width="13.85546875" customWidth="1"/>
  </cols>
  <sheetData>
    <row r="1" spans="1:19" ht="19.5" customHeight="1" x14ac:dyDescent="0.25">
      <c r="A1" s="72" t="s">
        <v>78</v>
      </c>
      <c r="B1" s="72"/>
      <c r="C1" s="72"/>
      <c r="D1" s="72"/>
      <c r="E1" s="72"/>
      <c r="F1" s="72"/>
      <c r="G1" s="72"/>
    </row>
    <row r="2" spans="1:19" ht="19.5" customHeight="1" x14ac:dyDescent="0.25">
      <c r="A2" s="73" t="s">
        <v>7</v>
      </c>
      <c r="B2" s="73"/>
      <c r="C2" s="73"/>
      <c r="D2" s="73"/>
      <c r="E2" s="73"/>
      <c r="F2" s="73"/>
      <c r="G2" s="73"/>
      <c r="I2" s="65">
        <f>G26+G28+G30+G35+G59+G88</f>
        <v>2441708.25</v>
      </c>
    </row>
    <row r="3" spans="1:19" ht="15.75" thickBot="1" x14ac:dyDescent="0.3">
      <c r="A3" s="74"/>
      <c r="B3" s="75"/>
      <c r="C3" s="75"/>
      <c r="D3" s="75"/>
      <c r="E3" s="1"/>
      <c r="F3" s="1"/>
      <c r="G3" s="13" t="s">
        <v>20</v>
      </c>
      <c r="H3" s="1"/>
      <c r="I3" s="66">
        <f>G11+G18+G25+F90</f>
        <v>702298.45</v>
      </c>
      <c r="J3" s="1"/>
      <c r="K3" s="1"/>
      <c r="L3" s="1"/>
    </row>
    <row r="4" spans="1:19" ht="15" customHeight="1" x14ac:dyDescent="0.25">
      <c r="A4" s="76" t="s">
        <v>0</v>
      </c>
      <c r="B4" s="78" t="s">
        <v>16</v>
      </c>
      <c r="C4" s="79"/>
      <c r="D4" s="79"/>
      <c r="E4" s="79" t="s">
        <v>88</v>
      </c>
      <c r="F4" s="79"/>
      <c r="G4" s="80"/>
      <c r="H4" s="1"/>
      <c r="I4" s="66">
        <f>G11+G18+G25+F90</f>
        <v>702298.45</v>
      </c>
      <c r="J4" s="1"/>
      <c r="K4" s="1"/>
      <c r="L4" s="1"/>
    </row>
    <row r="5" spans="1:19" ht="25.5" customHeight="1" thickBot="1" x14ac:dyDescent="0.3">
      <c r="A5" s="77"/>
      <c r="B5" s="8" t="s">
        <v>17</v>
      </c>
      <c r="C5" s="9" t="s">
        <v>18</v>
      </c>
      <c r="D5" s="9" t="s">
        <v>19</v>
      </c>
      <c r="E5" s="9" t="s">
        <v>17</v>
      </c>
      <c r="F5" s="9" t="s">
        <v>18</v>
      </c>
      <c r="G5" s="25" t="s">
        <v>19</v>
      </c>
      <c r="H5" s="29" t="s">
        <v>35</v>
      </c>
      <c r="I5" s="29" t="s">
        <v>36</v>
      </c>
      <c r="J5" s="29"/>
      <c r="K5" s="29" t="s">
        <v>40</v>
      </c>
      <c r="L5" s="29" t="s">
        <v>38</v>
      </c>
      <c r="M5" s="33" t="s">
        <v>37</v>
      </c>
      <c r="O5" s="3"/>
      <c r="S5" s="3"/>
    </row>
    <row r="6" spans="1:19" x14ac:dyDescent="0.25">
      <c r="A6" s="12" t="s">
        <v>6</v>
      </c>
      <c r="B6" s="23">
        <f>B7+B14+B21+B26+B28+B30+B35+B59+B76+B78+B83+B88</f>
        <v>17397905.300000001</v>
      </c>
      <c r="C6" s="23">
        <f>C7+C14+C21+C26+C28+C30+C35+C59+C76+C78+C83+C88</f>
        <v>2326609.84</v>
      </c>
      <c r="D6" s="23">
        <f>SUM(B6:C6)</f>
        <v>19724515.140000001</v>
      </c>
      <c r="E6" s="71" t="e">
        <f>E7+E14+E21+E26+E28+E30+E35+E59+E78+E83+E88</f>
        <v>#VALUE!</v>
      </c>
      <c r="F6" s="23">
        <f>F7+F14+F21+F26+F28+F30+F35+F59+F78+F83+F88</f>
        <v>9776080.6300000027</v>
      </c>
      <c r="G6" s="26">
        <f>G7+G14+G21+G26+G28+G30+G35+G59+G76+G78+G83+G88</f>
        <v>10846674.500000002</v>
      </c>
      <c r="H6" s="34">
        <f>H7+H14+H21+H26+H28+H30+H35+H59+H76+H78+H83+H88</f>
        <v>8877840.6399999987</v>
      </c>
      <c r="I6" s="35"/>
      <c r="J6" s="35"/>
      <c r="K6" s="35"/>
      <c r="L6" s="35"/>
      <c r="M6" s="36"/>
    </row>
    <row r="7" spans="1:19" x14ac:dyDescent="0.25">
      <c r="A7" s="6">
        <v>211</v>
      </c>
      <c r="B7" s="21">
        <f>SUM(B8:B13)</f>
        <v>8981979.8599999994</v>
      </c>
      <c r="C7" s="21">
        <f>C9+C12+C13+C11</f>
        <v>0</v>
      </c>
      <c r="D7" s="21">
        <f>SUM(B7:C7)</f>
        <v>8981979.8599999994</v>
      </c>
      <c r="E7" s="21">
        <f>E10+E11</f>
        <v>572596.22</v>
      </c>
      <c r="F7" s="21">
        <f>F8+F9+F10+F11+F12+F13</f>
        <v>5904972.8000000007</v>
      </c>
      <c r="G7" s="27">
        <f>SUM(G8:G13)</f>
        <v>6477569.0200000005</v>
      </c>
      <c r="H7" s="42">
        <f>D7-G7</f>
        <v>2504410.8399999989</v>
      </c>
      <c r="I7" s="37"/>
      <c r="J7" s="37"/>
      <c r="K7" s="37"/>
      <c r="L7" s="37"/>
      <c r="M7" s="38"/>
    </row>
    <row r="8" spans="1:19" x14ac:dyDescent="0.25">
      <c r="A8" s="7" t="s">
        <v>75</v>
      </c>
      <c r="B8" s="21">
        <v>1380000</v>
      </c>
      <c r="C8" s="21"/>
      <c r="D8" s="15">
        <f t="shared" ref="D8:D56" si="0">SUM(B8:C8)</f>
        <v>1380000</v>
      </c>
      <c r="E8" s="21"/>
      <c r="F8" s="21">
        <v>1096410.8600000001</v>
      </c>
      <c r="G8" s="27">
        <f>F8</f>
        <v>1096410.8600000001</v>
      </c>
      <c r="H8" s="42"/>
      <c r="I8" s="37"/>
      <c r="J8" s="37"/>
      <c r="K8" s="37"/>
      <c r="L8" s="37"/>
      <c r="M8" s="38"/>
    </row>
    <row r="9" spans="1:19" x14ac:dyDescent="0.25">
      <c r="A9" s="7" t="s">
        <v>41</v>
      </c>
      <c r="B9" s="70">
        <v>6655832.5700000003</v>
      </c>
      <c r="C9" s="54"/>
      <c r="D9" s="15">
        <f t="shared" si="0"/>
        <v>6655832.5700000003</v>
      </c>
      <c r="E9" s="16"/>
      <c r="F9" s="16">
        <v>4808561.9400000004</v>
      </c>
      <c r="G9" s="28">
        <f t="shared" ref="G9:G56" si="1">SUM(E9:F9)</f>
        <v>4808561.9400000004</v>
      </c>
      <c r="H9" s="44">
        <f>D9-G9</f>
        <v>1847270.63</v>
      </c>
      <c r="I9" s="30"/>
      <c r="J9" s="30"/>
      <c r="K9" s="30"/>
      <c r="L9" s="30"/>
      <c r="M9" s="31"/>
    </row>
    <row r="10" spans="1:19" x14ac:dyDescent="0.25">
      <c r="A10" s="7" t="s">
        <v>85</v>
      </c>
      <c r="B10" s="70">
        <v>89144.76</v>
      </c>
      <c r="C10" s="54"/>
      <c r="D10" s="15">
        <f t="shared" si="0"/>
        <v>89144.76</v>
      </c>
      <c r="E10" s="16">
        <v>58154.01</v>
      </c>
      <c r="F10" s="16"/>
      <c r="G10" s="28">
        <f>E10</f>
        <v>58154.01</v>
      </c>
      <c r="H10" s="44"/>
      <c r="I10" s="30"/>
      <c r="J10" s="30"/>
      <c r="K10" s="30"/>
      <c r="L10" s="30"/>
      <c r="M10" s="31"/>
    </row>
    <row r="11" spans="1:19" x14ac:dyDescent="0.25">
      <c r="A11" s="7" t="s">
        <v>72</v>
      </c>
      <c r="B11" s="70">
        <v>797002.53</v>
      </c>
      <c r="C11" s="54"/>
      <c r="D11" s="15">
        <f>B11+C11</f>
        <v>797002.53</v>
      </c>
      <c r="E11" s="16">
        <v>514442.21</v>
      </c>
      <c r="F11" s="16"/>
      <c r="G11" s="28">
        <f t="shared" si="1"/>
        <v>514442.21</v>
      </c>
      <c r="H11" s="44"/>
      <c r="I11" s="30"/>
      <c r="J11" s="30"/>
      <c r="K11" s="30"/>
      <c r="L11" s="30"/>
      <c r="M11" s="31"/>
    </row>
    <row r="12" spans="1:19" x14ac:dyDescent="0.25">
      <c r="A12" s="7" t="s">
        <v>42</v>
      </c>
      <c r="B12" s="16">
        <v>42000</v>
      </c>
      <c r="C12" s="54"/>
      <c r="D12" s="15">
        <f t="shared" si="0"/>
        <v>42000</v>
      </c>
      <c r="E12" s="15"/>
      <c r="F12" s="15"/>
      <c r="G12" s="28">
        <f t="shared" si="1"/>
        <v>0</v>
      </c>
      <c r="H12" s="44">
        <f>D12-G12</f>
        <v>42000</v>
      </c>
      <c r="I12" s="30"/>
      <c r="J12" s="30"/>
      <c r="K12" s="30"/>
      <c r="L12" s="30"/>
      <c r="M12" s="31"/>
    </row>
    <row r="13" spans="1:19" x14ac:dyDescent="0.25">
      <c r="A13" s="7" t="s">
        <v>43</v>
      </c>
      <c r="B13" s="16">
        <v>18000</v>
      </c>
      <c r="C13" s="16"/>
      <c r="D13" s="15">
        <f t="shared" si="0"/>
        <v>18000</v>
      </c>
      <c r="E13" s="15"/>
      <c r="F13" s="15"/>
      <c r="G13" s="28">
        <f t="shared" si="1"/>
        <v>0</v>
      </c>
      <c r="H13" s="43"/>
      <c r="I13" s="30"/>
      <c r="J13" s="30"/>
      <c r="K13" s="30"/>
      <c r="L13" s="30"/>
      <c r="M13" s="31"/>
    </row>
    <row r="14" spans="1:19" x14ac:dyDescent="0.25">
      <c r="A14" s="6">
        <v>212</v>
      </c>
      <c r="B14" s="21">
        <f>SUM(B15:B20)</f>
        <v>144000</v>
      </c>
      <c r="C14" s="21">
        <f>SUM(C15:C20)</f>
        <v>0</v>
      </c>
      <c r="D14" s="21">
        <f t="shared" si="0"/>
        <v>144000</v>
      </c>
      <c r="E14" s="21">
        <f>SUM(E15:E20)</f>
        <v>0</v>
      </c>
      <c r="F14" s="21">
        <f>SUM(F15:F20)</f>
        <v>99000</v>
      </c>
      <c r="G14" s="27">
        <f>E14+F14</f>
        <v>99000</v>
      </c>
      <c r="H14" s="42">
        <f>D14-G14</f>
        <v>45000</v>
      </c>
      <c r="I14" s="37"/>
      <c r="J14" s="37"/>
      <c r="K14" s="37"/>
      <c r="L14" s="37"/>
      <c r="M14" s="38"/>
    </row>
    <row r="15" spans="1:19" x14ac:dyDescent="0.25">
      <c r="A15" s="7" t="s">
        <v>44</v>
      </c>
      <c r="B15" s="16"/>
      <c r="C15" s="54"/>
      <c r="D15" s="15">
        <f t="shared" si="0"/>
        <v>0</v>
      </c>
      <c r="E15" s="15"/>
      <c r="F15" s="15"/>
      <c r="G15" s="28">
        <f t="shared" si="1"/>
        <v>0</v>
      </c>
      <c r="H15" s="44">
        <f>D15-F15</f>
        <v>0</v>
      </c>
      <c r="I15" s="30"/>
      <c r="J15" s="30"/>
      <c r="K15" s="30"/>
      <c r="L15" s="30"/>
      <c r="M15" s="31"/>
    </row>
    <row r="16" spans="1:19" x14ac:dyDescent="0.25">
      <c r="A16" s="7" t="s">
        <v>45</v>
      </c>
      <c r="B16" s="16"/>
      <c r="C16" s="54"/>
      <c r="D16" s="15"/>
      <c r="E16" s="15"/>
      <c r="F16" s="15"/>
      <c r="G16" s="28"/>
      <c r="H16" s="44"/>
      <c r="I16" s="30"/>
      <c r="J16" s="30"/>
      <c r="K16" s="30"/>
      <c r="L16" s="30"/>
      <c r="M16" s="31"/>
    </row>
    <row r="17" spans="1:13" x14ac:dyDescent="0.25">
      <c r="A17" s="7" t="s">
        <v>46</v>
      </c>
      <c r="B17" s="70">
        <v>120000</v>
      </c>
      <c r="C17" s="54"/>
      <c r="D17" s="15">
        <f>B17</f>
        <v>120000</v>
      </c>
      <c r="E17" s="15"/>
      <c r="F17" s="15">
        <v>81000</v>
      </c>
      <c r="G17" s="28">
        <f>E17+F17</f>
        <v>81000</v>
      </c>
      <c r="H17" s="44">
        <f>D17-G17</f>
        <v>39000</v>
      </c>
      <c r="I17" s="30"/>
      <c r="J17" s="30"/>
      <c r="K17" s="30"/>
      <c r="L17" s="30"/>
      <c r="M17" s="31"/>
    </row>
    <row r="18" spans="1:13" x14ac:dyDescent="0.25">
      <c r="A18" s="7" t="s">
        <v>47</v>
      </c>
      <c r="B18" s="70">
        <v>24000</v>
      </c>
      <c r="C18" s="54"/>
      <c r="D18" s="15">
        <f>B18</f>
        <v>24000</v>
      </c>
      <c r="E18" s="15"/>
      <c r="F18" s="15">
        <v>18000</v>
      </c>
      <c r="G18" s="28">
        <f>E18+F18</f>
        <v>18000</v>
      </c>
      <c r="H18" s="44"/>
      <c r="I18" s="30"/>
      <c r="J18" s="30"/>
      <c r="K18" s="30"/>
      <c r="L18" s="30"/>
      <c r="M18" s="31"/>
    </row>
    <row r="19" spans="1:13" x14ac:dyDescent="0.25">
      <c r="A19" s="7" t="s">
        <v>48</v>
      </c>
      <c r="B19" s="54"/>
      <c r="C19" s="54"/>
      <c r="D19" s="15"/>
      <c r="E19" s="15"/>
      <c r="F19" s="15"/>
      <c r="G19" s="28">
        <f>E19+F19</f>
        <v>0</v>
      </c>
      <c r="H19" s="44"/>
      <c r="I19" s="30"/>
      <c r="J19" s="30"/>
      <c r="K19" s="30"/>
      <c r="L19" s="30"/>
      <c r="M19" s="31"/>
    </row>
    <row r="20" spans="1:13" x14ac:dyDescent="0.25">
      <c r="A20" s="7" t="s">
        <v>49</v>
      </c>
      <c r="B20" s="16"/>
      <c r="C20" s="54"/>
      <c r="D20" s="15">
        <f t="shared" si="0"/>
        <v>0</v>
      </c>
      <c r="E20" s="15"/>
      <c r="F20" s="15"/>
      <c r="G20" s="28">
        <f>E20+F20</f>
        <v>0</v>
      </c>
      <c r="H20" s="44">
        <f>D20-G20</f>
        <v>0</v>
      </c>
      <c r="I20" s="30"/>
      <c r="J20" s="30"/>
      <c r="K20" s="30"/>
      <c r="L20" s="30"/>
      <c r="M20" s="31"/>
    </row>
    <row r="21" spans="1:13" x14ac:dyDescent="0.25">
      <c r="A21" s="6">
        <v>213</v>
      </c>
      <c r="B21" s="21">
        <f>B23+B25+B22+B24</f>
        <v>2694437.96</v>
      </c>
      <c r="C21" s="21">
        <f>C22+C23+C25</f>
        <v>0</v>
      </c>
      <c r="D21" s="21">
        <f>SUM(B21:C21)</f>
        <v>2694437.96</v>
      </c>
      <c r="E21" s="21">
        <f>SUM(E22:E25)</f>
        <v>149457.5</v>
      </c>
      <c r="F21" s="21">
        <f>SUM(F22:F25)</f>
        <v>1670949.73</v>
      </c>
      <c r="G21" s="27">
        <f>SUM(E21:F21)</f>
        <v>1820407.23</v>
      </c>
      <c r="H21" s="42">
        <f>D21-G21</f>
        <v>874030.73</v>
      </c>
      <c r="I21" s="37"/>
      <c r="J21" s="37"/>
      <c r="K21" s="37"/>
      <c r="L21" s="37"/>
      <c r="M21" s="38"/>
    </row>
    <row r="22" spans="1:13" x14ac:dyDescent="0.25">
      <c r="A22" s="7" t="s">
        <v>74</v>
      </c>
      <c r="B22" s="57">
        <v>416760</v>
      </c>
      <c r="C22" s="57"/>
      <c r="D22" s="57">
        <f>B22+C22</f>
        <v>416760</v>
      </c>
      <c r="E22" s="67"/>
      <c r="F22" s="67">
        <v>305081.74</v>
      </c>
      <c r="G22" s="68">
        <f>E22+F22</f>
        <v>305081.74</v>
      </c>
      <c r="H22" s="59"/>
      <c r="I22" s="69">
        <f>G26+G30+G35+G59+G78+G88</f>
        <v>2449698.25</v>
      </c>
      <c r="J22" s="60"/>
      <c r="K22" s="60"/>
      <c r="L22" s="60"/>
      <c r="M22" s="61"/>
    </row>
    <row r="23" spans="1:13" x14ac:dyDescent="0.25">
      <c r="A23" s="7" t="s">
        <v>50</v>
      </c>
      <c r="B23" s="57">
        <v>2010061.43</v>
      </c>
      <c r="C23" s="57"/>
      <c r="D23" s="15">
        <f t="shared" si="0"/>
        <v>2010061.43</v>
      </c>
      <c r="E23" s="57"/>
      <c r="F23" s="57">
        <v>1365867.99</v>
      </c>
      <c r="G23" s="58">
        <f>SUM(E23:F23)</f>
        <v>1365867.99</v>
      </c>
      <c r="H23" s="59"/>
      <c r="I23" s="60"/>
      <c r="J23" s="60"/>
      <c r="K23" s="60"/>
      <c r="L23" s="60"/>
      <c r="M23" s="61"/>
    </row>
    <row r="24" spans="1:13" x14ac:dyDescent="0.25">
      <c r="A24" s="7" t="s">
        <v>85</v>
      </c>
      <c r="B24" s="57">
        <v>26921.72</v>
      </c>
      <c r="C24" s="57"/>
      <c r="D24" s="15"/>
      <c r="E24" s="57">
        <v>17562.509999999998</v>
      </c>
      <c r="F24" s="57"/>
      <c r="G24" s="58">
        <f>E24</f>
        <v>17562.509999999998</v>
      </c>
      <c r="H24" s="59"/>
      <c r="I24" s="60"/>
      <c r="J24" s="60"/>
      <c r="K24" s="60"/>
      <c r="L24" s="60"/>
      <c r="M24" s="61"/>
    </row>
    <row r="25" spans="1:13" x14ac:dyDescent="0.25">
      <c r="A25" s="7" t="s">
        <v>73</v>
      </c>
      <c r="B25" s="54">
        <v>240694.81</v>
      </c>
      <c r="C25" s="54"/>
      <c r="D25" s="15">
        <f t="shared" si="0"/>
        <v>240694.81</v>
      </c>
      <c r="E25" s="16">
        <v>131894.99</v>
      </c>
      <c r="F25" s="16"/>
      <c r="G25" s="28">
        <f>SUM(E25:F25)</f>
        <v>131894.99</v>
      </c>
      <c r="H25" s="43"/>
      <c r="I25" s="30"/>
      <c r="J25" s="30"/>
      <c r="K25" s="30"/>
      <c r="L25" s="30"/>
      <c r="M25" s="31"/>
    </row>
    <row r="26" spans="1:13" x14ac:dyDescent="0.25">
      <c r="A26" s="6">
        <v>221</v>
      </c>
      <c r="B26" s="21">
        <f>B27</f>
        <v>0</v>
      </c>
      <c r="C26" s="21">
        <f>C27</f>
        <v>7000</v>
      </c>
      <c r="D26" s="21">
        <f t="shared" si="0"/>
        <v>7000</v>
      </c>
      <c r="E26" s="21">
        <f>E27</f>
        <v>0</v>
      </c>
      <c r="F26" s="21">
        <f>F27</f>
        <v>5034</v>
      </c>
      <c r="G26" s="27">
        <f t="shared" si="1"/>
        <v>5034</v>
      </c>
      <c r="H26" s="42">
        <f t="shared" ref="H26:H34" si="2">D26-G26</f>
        <v>1966</v>
      </c>
      <c r="I26" s="37"/>
      <c r="J26" s="37"/>
      <c r="K26" s="37"/>
      <c r="L26" s="37"/>
      <c r="M26" s="38"/>
    </row>
    <row r="27" spans="1:13" x14ac:dyDescent="0.25">
      <c r="A27" s="7" t="s">
        <v>1</v>
      </c>
      <c r="B27" s="16"/>
      <c r="C27" s="70">
        <v>7000</v>
      </c>
      <c r="D27" s="15">
        <f t="shared" si="0"/>
        <v>7000</v>
      </c>
      <c r="E27" s="16"/>
      <c r="F27" s="16">
        <v>5034</v>
      </c>
      <c r="G27" s="28">
        <f>F27</f>
        <v>5034</v>
      </c>
      <c r="H27" s="44">
        <f t="shared" si="2"/>
        <v>1966</v>
      </c>
      <c r="I27" s="47"/>
      <c r="J27" s="47"/>
      <c r="K27" s="47"/>
      <c r="L27" s="40"/>
      <c r="M27" s="32"/>
    </row>
    <row r="28" spans="1:13" x14ac:dyDescent="0.25">
      <c r="A28" s="6">
        <v>222</v>
      </c>
      <c r="B28" s="21"/>
      <c r="C28" s="21">
        <f>SUM(C29)</f>
        <v>0</v>
      </c>
      <c r="D28" s="21">
        <f t="shared" si="0"/>
        <v>0</v>
      </c>
      <c r="E28" s="21" t="s">
        <v>86</v>
      </c>
      <c r="F28" s="21">
        <f>SUM(F29)</f>
        <v>0</v>
      </c>
      <c r="G28" s="27">
        <f t="shared" si="1"/>
        <v>0</v>
      </c>
      <c r="H28" s="42">
        <f t="shared" si="2"/>
        <v>0</v>
      </c>
      <c r="I28" s="37"/>
      <c r="J28" s="37"/>
      <c r="K28" s="37"/>
      <c r="L28" s="37"/>
      <c r="M28" s="39"/>
    </row>
    <row r="29" spans="1:13" x14ac:dyDescent="0.25">
      <c r="A29" s="7" t="s">
        <v>9</v>
      </c>
      <c r="B29" s="16"/>
      <c r="C29" s="54"/>
      <c r="D29" s="15">
        <f t="shared" si="0"/>
        <v>0</v>
      </c>
      <c r="E29" s="15"/>
      <c r="F29" s="16"/>
      <c r="G29" s="28">
        <f t="shared" si="1"/>
        <v>0</v>
      </c>
      <c r="H29" s="44">
        <f t="shared" si="2"/>
        <v>0</v>
      </c>
      <c r="I29" s="47"/>
      <c r="J29" s="47"/>
      <c r="K29" s="47"/>
      <c r="L29" s="40"/>
      <c r="M29" s="32"/>
    </row>
    <row r="30" spans="1:13" x14ac:dyDescent="0.25">
      <c r="A30" s="6">
        <v>223</v>
      </c>
      <c r="B30" s="21">
        <f>B31+B33+B34</f>
        <v>0</v>
      </c>
      <c r="C30" s="21">
        <f>SUM(C31:C34)</f>
        <v>1764669.63</v>
      </c>
      <c r="D30" s="21">
        <f t="shared" si="0"/>
        <v>1764669.63</v>
      </c>
      <c r="E30" s="21">
        <f>SUM(E31:E34)</f>
        <v>0</v>
      </c>
      <c r="F30" s="21">
        <f>SUM(F31:F34)</f>
        <v>1664878.39</v>
      </c>
      <c r="G30" s="27">
        <f t="shared" si="1"/>
        <v>1664878.39</v>
      </c>
      <c r="H30" s="42">
        <f t="shared" si="2"/>
        <v>99791.239999999991</v>
      </c>
      <c r="I30" s="37"/>
      <c r="J30" s="37"/>
      <c r="K30" s="37"/>
      <c r="L30" s="37"/>
      <c r="M30" s="39"/>
    </row>
    <row r="31" spans="1:13" x14ac:dyDescent="0.25">
      <c r="A31" s="7" t="s">
        <v>23</v>
      </c>
      <c r="B31" s="16"/>
      <c r="C31" s="70">
        <v>1523472.67</v>
      </c>
      <c r="D31" s="15">
        <f t="shared" si="0"/>
        <v>1523472.67</v>
      </c>
      <c r="E31" s="16"/>
      <c r="F31" s="16">
        <v>1493472.67</v>
      </c>
      <c r="G31" s="28">
        <f>E31+F31</f>
        <v>1493472.67</v>
      </c>
      <c r="H31" s="44">
        <f t="shared" si="2"/>
        <v>30000</v>
      </c>
      <c r="I31" s="47"/>
      <c r="J31" s="47"/>
      <c r="K31" s="47"/>
      <c r="L31" s="40"/>
      <c r="M31" s="32"/>
    </row>
    <row r="32" spans="1:13" x14ac:dyDescent="0.25">
      <c r="A32" s="7" t="s">
        <v>70</v>
      </c>
      <c r="B32" s="16"/>
      <c r="C32" s="70">
        <v>6196.96</v>
      </c>
      <c r="D32" s="15">
        <f t="shared" si="0"/>
        <v>6196.96</v>
      </c>
      <c r="E32" s="16"/>
      <c r="F32" s="16">
        <v>6196.96</v>
      </c>
      <c r="G32" s="28">
        <f t="shared" si="1"/>
        <v>6196.96</v>
      </c>
      <c r="H32" s="44">
        <f t="shared" si="2"/>
        <v>0</v>
      </c>
      <c r="I32" s="47"/>
      <c r="J32" s="47"/>
      <c r="K32" s="47"/>
      <c r="L32" s="40"/>
      <c r="M32" s="32"/>
    </row>
    <row r="33" spans="1:16" x14ac:dyDescent="0.25">
      <c r="A33" s="7" t="s">
        <v>21</v>
      </c>
      <c r="B33" s="16"/>
      <c r="C33" s="70">
        <v>10000</v>
      </c>
      <c r="D33" s="15">
        <f>SUM(B33:C33)</f>
        <v>10000</v>
      </c>
      <c r="E33" s="16"/>
      <c r="F33" s="16">
        <v>5976.25</v>
      </c>
      <c r="G33" s="28">
        <f t="shared" si="1"/>
        <v>5976.25</v>
      </c>
      <c r="H33" s="44">
        <f t="shared" si="2"/>
        <v>4023.75</v>
      </c>
      <c r="I33" s="47"/>
      <c r="J33" s="47"/>
      <c r="K33" s="47"/>
      <c r="L33" s="40"/>
      <c r="M33" s="32"/>
      <c r="N33" s="49"/>
      <c r="O33" s="49"/>
    </row>
    <row r="34" spans="1:16" x14ac:dyDescent="0.25">
      <c r="A34" s="7" t="s">
        <v>22</v>
      </c>
      <c r="B34" s="16"/>
      <c r="C34" s="70">
        <v>225000</v>
      </c>
      <c r="D34" s="15">
        <f t="shared" si="0"/>
        <v>225000</v>
      </c>
      <c r="E34" s="16"/>
      <c r="F34" s="16">
        <v>159232.51</v>
      </c>
      <c r="G34" s="28">
        <f t="shared" si="1"/>
        <v>159232.51</v>
      </c>
      <c r="H34" s="44">
        <f t="shared" si="2"/>
        <v>65767.489999999991</v>
      </c>
      <c r="I34" s="47"/>
      <c r="J34" s="47"/>
      <c r="K34" s="47"/>
      <c r="L34" s="40"/>
      <c r="M34" s="32"/>
      <c r="N34" s="49"/>
      <c r="O34" s="49"/>
    </row>
    <row r="35" spans="1:16" x14ac:dyDescent="0.25">
      <c r="A35" s="6">
        <v>225</v>
      </c>
      <c r="B35" s="21">
        <f>B36+B41+B48+B56+B37</f>
        <v>5308548.68</v>
      </c>
      <c r="C35" s="21">
        <f>SUM(C36:C58)</f>
        <v>171525.94999999998</v>
      </c>
      <c r="D35" s="21">
        <f t="shared" si="0"/>
        <v>5480074.6299999999</v>
      </c>
      <c r="E35" s="21">
        <f>SUM(E36:E58)</f>
        <v>230513</v>
      </c>
      <c r="F35" s="21">
        <f>SUM(F36:F58)</f>
        <v>156727.25</v>
      </c>
      <c r="G35" s="27">
        <f t="shared" si="1"/>
        <v>387240.25</v>
      </c>
      <c r="H35" s="42">
        <f>D35-G35</f>
        <v>5092834.38</v>
      </c>
      <c r="I35" s="37"/>
      <c r="J35" s="37"/>
      <c r="K35" s="37"/>
      <c r="L35" s="37"/>
      <c r="M35" s="39"/>
      <c r="N35" s="49"/>
      <c r="O35" s="49"/>
    </row>
    <row r="36" spans="1:16" x14ac:dyDescent="0.25">
      <c r="A36" s="4" t="s">
        <v>10</v>
      </c>
      <c r="B36" s="16">
        <v>210513</v>
      </c>
      <c r="C36" s="16"/>
      <c r="D36" s="15">
        <f t="shared" si="0"/>
        <v>210513</v>
      </c>
      <c r="E36" s="16"/>
      <c r="F36" s="16"/>
      <c r="G36" s="28">
        <f t="shared" si="1"/>
        <v>0</v>
      </c>
      <c r="H36" s="43"/>
      <c r="I36" s="30"/>
      <c r="J36" s="30"/>
      <c r="K36" s="30"/>
      <c r="L36" s="30"/>
      <c r="M36" s="32"/>
      <c r="N36" s="49"/>
      <c r="O36" s="49"/>
    </row>
    <row r="37" spans="1:16" x14ac:dyDescent="0.25">
      <c r="A37" s="4" t="s">
        <v>11</v>
      </c>
      <c r="B37" s="16">
        <v>5078035.68</v>
      </c>
      <c r="C37" s="16"/>
      <c r="D37" s="15">
        <f t="shared" si="0"/>
        <v>5078035.68</v>
      </c>
      <c r="E37" s="16"/>
      <c r="F37" s="16"/>
      <c r="G37" s="28">
        <f t="shared" si="1"/>
        <v>0</v>
      </c>
      <c r="H37" s="43"/>
      <c r="I37" s="30"/>
      <c r="J37" s="30"/>
      <c r="K37" s="30"/>
      <c r="L37" s="30"/>
      <c r="M37" s="32"/>
      <c r="N37" s="49"/>
      <c r="O37" s="49"/>
    </row>
    <row r="38" spans="1:16" x14ac:dyDescent="0.25">
      <c r="A38" s="4" t="s">
        <v>81</v>
      </c>
      <c r="B38" s="16"/>
      <c r="C38" s="16">
        <v>101560.25</v>
      </c>
      <c r="D38" s="15">
        <f>C38</f>
        <v>101560.25</v>
      </c>
      <c r="E38" s="16"/>
      <c r="F38" s="16">
        <v>101560.25</v>
      </c>
      <c r="G38" s="28">
        <f t="shared" si="1"/>
        <v>101560.25</v>
      </c>
      <c r="H38" s="43"/>
      <c r="I38" s="30"/>
      <c r="J38" s="30"/>
      <c r="K38" s="30"/>
      <c r="L38" s="30"/>
      <c r="M38" s="32"/>
      <c r="N38" s="49"/>
      <c r="O38" s="49"/>
    </row>
    <row r="39" spans="1:16" x14ac:dyDescent="0.25">
      <c r="A39" s="4" t="s">
        <v>12</v>
      </c>
      <c r="B39" s="16"/>
      <c r="C39" s="70">
        <v>28284.93</v>
      </c>
      <c r="D39" s="15">
        <f t="shared" si="0"/>
        <v>28284.93</v>
      </c>
      <c r="E39" s="16"/>
      <c r="F39" s="16"/>
      <c r="G39" s="28">
        <f t="shared" si="1"/>
        <v>0</v>
      </c>
      <c r="H39" s="43"/>
      <c r="I39" s="40"/>
      <c r="J39" s="40"/>
      <c r="K39" s="40"/>
      <c r="L39" s="40"/>
      <c r="M39" s="32"/>
      <c r="N39" s="49"/>
      <c r="O39" s="49"/>
    </row>
    <row r="40" spans="1:16" x14ac:dyDescent="0.25">
      <c r="A40" s="4" t="s">
        <v>51</v>
      </c>
      <c r="B40" s="16"/>
      <c r="C40" s="70">
        <v>22545.99</v>
      </c>
      <c r="D40" s="15"/>
      <c r="E40" s="16"/>
      <c r="F40" s="16">
        <v>18450</v>
      </c>
      <c r="G40" s="28">
        <v>4300</v>
      </c>
      <c r="H40" s="43"/>
      <c r="I40" s="40"/>
      <c r="J40" s="40"/>
      <c r="K40" s="40"/>
      <c r="L40" s="40"/>
      <c r="M40" s="32"/>
      <c r="N40" s="49"/>
      <c r="O40" s="49"/>
    </row>
    <row r="41" spans="1:16" x14ac:dyDescent="0.25">
      <c r="A41" s="5" t="s">
        <v>52</v>
      </c>
      <c r="B41" s="16"/>
      <c r="C41" s="70"/>
      <c r="D41" s="15">
        <f t="shared" si="0"/>
        <v>0</v>
      </c>
      <c r="E41" s="16"/>
      <c r="F41" s="16">
        <v>11550</v>
      </c>
      <c r="G41" s="28">
        <f t="shared" si="1"/>
        <v>11550</v>
      </c>
      <c r="H41" s="44">
        <f>D41-G41</f>
        <v>-11550</v>
      </c>
      <c r="I41" s="47"/>
      <c r="J41" s="47"/>
      <c r="K41" s="47"/>
      <c r="L41" s="40"/>
      <c r="M41" s="32"/>
      <c r="N41" s="49"/>
      <c r="O41" s="49"/>
    </row>
    <row r="42" spans="1:16" x14ac:dyDescent="0.25">
      <c r="A42" s="5" t="s">
        <v>13</v>
      </c>
      <c r="B42" s="16"/>
      <c r="C42" s="70"/>
      <c r="D42" s="15">
        <f t="shared" si="0"/>
        <v>0</v>
      </c>
      <c r="E42" s="16"/>
      <c r="F42" s="16"/>
      <c r="G42" s="28">
        <f t="shared" si="1"/>
        <v>0</v>
      </c>
      <c r="H42" s="43"/>
      <c r="I42" s="47"/>
      <c r="J42" s="47"/>
      <c r="K42" s="47"/>
      <c r="L42" s="40"/>
      <c r="M42" s="32"/>
      <c r="N42" s="49"/>
      <c r="O42" s="49"/>
    </row>
    <row r="43" spans="1:16" x14ac:dyDescent="0.25">
      <c r="A43" s="5" t="s">
        <v>53</v>
      </c>
      <c r="B43" s="16"/>
      <c r="C43" s="70"/>
      <c r="D43" s="15"/>
      <c r="E43" s="16"/>
      <c r="F43" s="16">
        <v>5050</v>
      </c>
      <c r="G43" s="28"/>
      <c r="H43" s="43"/>
      <c r="I43" s="47"/>
      <c r="J43" s="47"/>
      <c r="K43" s="47"/>
      <c r="L43" s="40"/>
      <c r="M43" s="32"/>
      <c r="N43" s="49"/>
      <c r="O43" s="49"/>
    </row>
    <row r="44" spans="1:16" x14ac:dyDescent="0.25">
      <c r="A44" s="5" t="s">
        <v>55</v>
      </c>
      <c r="B44" s="16"/>
      <c r="C44" s="70"/>
      <c r="D44" s="15"/>
      <c r="E44" s="16"/>
      <c r="F44" s="16">
        <v>2300</v>
      </c>
      <c r="G44" s="28"/>
      <c r="H44" s="43"/>
      <c r="I44" s="47"/>
      <c r="J44" s="47"/>
      <c r="K44" s="47"/>
      <c r="L44" s="40"/>
      <c r="M44" s="32"/>
      <c r="N44" s="49"/>
      <c r="O44" s="49"/>
    </row>
    <row r="45" spans="1:16" x14ac:dyDescent="0.25">
      <c r="A45" s="5" t="s">
        <v>84</v>
      </c>
      <c r="B45" s="16"/>
      <c r="C45" s="70"/>
      <c r="D45" s="15"/>
      <c r="E45" s="16"/>
      <c r="F45" s="16"/>
      <c r="G45" s="28"/>
      <c r="H45" s="43"/>
      <c r="I45" s="47"/>
      <c r="J45" s="47"/>
      <c r="K45" s="47"/>
      <c r="L45" s="40"/>
      <c r="M45" s="32"/>
      <c r="N45" s="49"/>
      <c r="O45" s="49"/>
    </row>
    <row r="46" spans="1:16" x14ac:dyDescent="0.25">
      <c r="A46" s="5" t="s">
        <v>76</v>
      </c>
      <c r="B46" s="16"/>
      <c r="C46" s="70"/>
      <c r="D46" s="15"/>
      <c r="E46" s="16"/>
      <c r="F46" s="16">
        <v>6480</v>
      </c>
      <c r="G46" s="28"/>
      <c r="H46" s="43"/>
      <c r="I46" s="47"/>
      <c r="J46" s="47"/>
      <c r="K46" s="47"/>
      <c r="L46" s="40"/>
      <c r="M46" s="32"/>
      <c r="N46" s="49"/>
      <c r="O46" s="49"/>
    </row>
    <row r="47" spans="1:16" x14ac:dyDescent="0.25">
      <c r="A47" s="5" t="s">
        <v>68</v>
      </c>
      <c r="B47" s="16"/>
      <c r="C47" s="70"/>
      <c r="D47" s="15"/>
      <c r="E47" s="16"/>
      <c r="F47" s="16">
        <v>6735</v>
      </c>
      <c r="G47" s="28"/>
      <c r="H47" s="43"/>
      <c r="I47" s="47"/>
      <c r="J47" s="47"/>
      <c r="K47" s="47"/>
      <c r="L47" s="40"/>
      <c r="M47" s="32"/>
      <c r="N47" s="49"/>
      <c r="O47" s="49"/>
    </row>
    <row r="48" spans="1:16" ht="26.25" x14ac:dyDescent="0.25">
      <c r="A48" s="5" t="s">
        <v>54</v>
      </c>
      <c r="B48" s="16">
        <v>20000</v>
      </c>
      <c r="C48" s="70"/>
      <c r="D48" s="15">
        <f t="shared" si="0"/>
        <v>20000</v>
      </c>
      <c r="E48" s="16"/>
      <c r="F48" s="16"/>
      <c r="G48" s="28">
        <f t="shared" si="1"/>
        <v>0</v>
      </c>
      <c r="H48" s="44">
        <f>D48-G48</f>
        <v>20000</v>
      </c>
      <c r="I48" s="47"/>
      <c r="J48" s="56"/>
      <c r="K48" s="47"/>
      <c r="L48" s="40"/>
      <c r="M48" s="32"/>
      <c r="N48" s="50"/>
      <c r="O48" s="49"/>
      <c r="P48" s="50"/>
    </row>
    <row r="49" spans="1:17" ht="19.5" customHeight="1" x14ac:dyDescent="0.25">
      <c r="A49" s="5" t="s">
        <v>56</v>
      </c>
      <c r="B49" s="16"/>
      <c r="C49" s="70">
        <v>14134.78</v>
      </c>
      <c r="D49" s="15">
        <f t="shared" si="0"/>
        <v>14134.78</v>
      </c>
      <c r="E49" s="16"/>
      <c r="F49" s="16"/>
      <c r="G49" s="28">
        <f t="shared" si="1"/>
        <v>0</v>
      </c>
      <c r="H49" s="44">
        <f>D49-G49</f>
        <v>14134.78</v>
      </c>
      <c r="I49" s="47"/>
      <c r="J49" s="47"/>
      <c r="K49" s="47"/>
      <c r="L49" s="40"/>
      <c r="M49" s="32"/>
      <c r="N49" s="50"/>
      <c r="O49" s="50"/>
      <c r="P49" s="50"/>
      <c r="Q49" s="52" t="s">
        <v>39</v>
      </c>
    </row>
    <row r="50" spans="1:17" ht="26.25" x14ac:dyDescent="0.25">
      <c r="A50" s="5" t="s">
        <v>67</v>
      </c>
      <c r="B50" s="16"/>
      <c r="C50" s="70"/>
      <c r="D50" s="15"/>
      <c r="E50" s="16"/>
      <c r="F50" s="16"/>
      <c r="G50" s="28"/>
      <c r="H50" s="44"/>
      <c r="I50" s="47"/>
      <c r="J50" s="47"/>
      <c r="K50" s="47"/>
      <c r="L50" s="40"/>
      <c r="M50" s="32"/>
      <c r="N50" s="50"/>
      <c r="O50" s="50"/>
      <c r="P50" s="50"/>
      <c r="Q50" s="52"/>
    </row>
    <row r="51" spans="1:17" ht="26.25" x14ac:dyDescent="0.25">
      <c r="A51" s="5" t="s">
        <v>57</v>
      </c>
      <c r="B51" s="16"/>
      <c r="C51" s="70"/>
      <c r="D51" s="15"/>
      <c r="E51" s="16"/>
      <c r="F51" s="16"/>
      <c r="G51" s="28"/>
      <c r="H51" s="44"/>
      <c r="I51" s="47"/>
      <c r="J51" s="47"/>
      <c r="K51" s="47"/>
      <c r="L51" s="40"/>
      <c r="M51" s="32"/>
      <c r="N51" s="50"/>
      <c r="O51" s="50"/>
      <c r="P51" s="50"/>
      <c r="Q51" s="52"/>
    </row>
    <row r="52" spans="1:17" x14ac:dyDescent="0.25">
      <c r="A52" s="5" t="s">
        <v>62</v>
      </c>
      <c r="B52" s="16"/>
      <c r="C52" s="70"/>
      <c r="D52" s="15"/>
      <c r="E52" s="16"/>
      <c r="F52" s="16"/>
      <c r="G52" s="28"/>
      <c r="H52" s="44"/>
      <c r="I52" s="47"/>
      <c r="J52" s="47"/>
      <c r="K52" s="47"/>
      <c r="L52" s="40"/>
      <c r="M52" s="32"/>
      <c r="N52" s="50"/>
      <c r="O52" s="50"/>
      <c r="P52" s="50"/>
      <c r="Q52" s="52"/>
    </row>
    <row r="53" spans="1:17" x14ac:dyDescent="0.25">
      <c r="A53" s="5" t="s">
        <v>66</v>
      </c>
      <c r="B53" s="16"/>
      <c r="C53" s="70"/>
      <c r="D53" s="15"/>
      <c r="E53" s="16"/>
      <c r="F53" s="16"/>
      <c r="G53" s="28"/>
      <c r="H53" s="44"/>
      <c r="I53" s="47"/>
      <c r="J53" s="47"/>
      <c r="K53" s="47"/>
      <c r="L53" s="40"/>
      <c r="M53" s="32"/>
      <c r="N53" s="50"/>
      <c r="O53" s="50"/>
      <c r="P53" s="50"/>
      <c r="Q53" s="52"/>
    </row>
    <row r="54" spans="1:17" x14ac:dyDescent="0.25">
      <c r="A54" s="5" t="s">
        <v>69</v>
      </c>
      <c r="B54" s="16"/>
      <c r="C54" s="70"/>
      <c r="D54" s="15">
        <f t="shared" si="0"/>
        <v>0</v>
      </c>
      <c r="E54" s="16"/>
      <c r="F54" s="16"/>
      <c r="G54" s="28">
        <f t="shared" si="1"/>
        <v>0</v>
      </c>
      <c r="H54" s="43"/>
      <c r="I54" s="47"/>
      <c r="J54" s="47"/>
      <c r="K54" s="47"/>
      <c r="L54" s="40"/>
      <c r="M54" s="32"/>
      <c r="N54" s="49"/>
      <c r="O54" s="49"/>
    </row>
    <row r="55" spans="1:17" x14ac:dyDescent="0.25">
      <c r="A55" s="5" t="s">
        <v>2</v>
      </c>
      <c r="B55" s="16"/>
      <c r="C55" s="70"/>
      <c r="D55" s="15">
        <f t="shared" si="0"/>
        <v>0</v>
      </c>
      <c r="E55" s="16"/>
      <c r="F55" s="16">
        <v>4602</v>
      </c>
      <c r="G55" s="28">
        <f t="shared" si="1"/>
        <v>4602</v>
      </c>
      <c r="H55" s="44">
        <f>D55-G55</f>
        <v>-4602</v>
      </c>
      <c r="I55" s="47"/>
      <c r="J55" s="47"/>
      <c r="K55" s="47"/>
      <c r="L55" s="40"/>
      <c r="M55" s="32"/>
      <c r="N55" s="49"/>
      <c r="O55" s="49"/>
    </row>
    <row r="56" spans="1:17" x14ac:dyDescent="0.25">
      <c r="A56" s="18" t="s">
        <v>77</v>
      </c>
      <c r="B56" s="16"/>
      <c r="C56" s="70"/>
      <c r="D56" s="15">
        <f t="shared" si="0"/>
        <v>0</v>
      </c>
      <c r="E56" s="16"/>
      <c r="F56" s="16"/>
      <c r="G56" s="28">
        <f t="shared" si="1"/>
        <v>0</v>
      </c>
      <c r="H56" s="43"/>
      <c r="I56" s="47"/>
      <c r="J56" s="47"/>
      <c r="K56" s="47"/>
      <c r="L56" s="40"/>
      <c r="M56" s="32"/>
      <c r="N56" s="49"/>
      <c r="O56" s="49"/>
    </row>
    <row r="57" spans="1:17" x14ac:dyDescent="0.25">
      <c r="A57" s="18" t="s">
        <v>28</v>
      </c>
      <c r="B57" s="16"/>
      <c r="C57" s="70"/>
      <c r="D57" s="15">
        <f t="shared" ref="D57:D94" si="3">SUM(B57:C57)</f>
        <v>0</v>
      </c>
      <c r="E57" s="16">
        <v>230513</v>
      </c>
      <c r="F57" s="16"/>
      <c r="G57" s="28">
        <f t="shared" ref="G57:G94" si="4">SUM(E57:F57)</f>
        <v>230513</v>
      </c>
      <c r="H57" s="44">
        <f>D57-G57</f>
        <v>-230513</v>
      </c>
      <c r="I57" s="47"/>
      <c r="J57" s="47"/>
      <c r="K57" s="47"/>
      <c r="L57" s="40"/>
      <c r="M57" s="32"/>
      <c r="N57" s="51"/>
      <c r="O57" s="51"/>
    </row>
    <row r="58" spans="1:17" x14ac:dyDescent="0.25">
      <c r="A58" s="5" t="s">
        <v>24</v>
      </c>
      <c r="B58" s="16"/>
      <c r="C58" s="54">
        <v>5000</v>
      </c>
      <c r="D58" s="15">
        <f t="shared" si="3"/>
        <v>5000</v>
      </c>
      <c r="E58" s="16"/>
      <c r="F58" s="16"/>
      <c r="G58" s="28">
        <f t="shared" si="4"/>
        <v>0</v>
      </c>
      <c r="H58" s="43"/>
      <c r="I58" s="47"/>
      <c r="J58" s="47"/>
      <c r="K58" s="47"/>
      <c r="L58" s="30"/>
      <c r="M58" s="32"/>
      <c r="N58" s="49"/>
      <c r="O58" s="49"/>
    </row>
    <row r="59" spans="1:17" x14ac:dyDescent="0.25">
      <c r="A59" s="6">
        <v>226</v>
      </c>
      <c r="B59" s="21">
        <f>B60+B61+B62+B63+B64+B65+B66+B71+B72+B73+B74+B75+B69</f>
        <v>3500</v>
      </c>
      <c r="C59" s="21">
        <f>SUM(C60:C75)</f>
        <v>50891.340000000004</v>
      </c>
      <c r="D59" s="21">
        <f t="shared" si="3"/>
        <v>54391.340000000004</v>
      </c>
      <c r="E59" s="21">
        <f>SUM(E60:E77)</f>
        <v>3500</v>
      </c>
      <c r="F59" s="21">
        <f>SUM(F60:F75)</f>
        <v>54860.130000000005</v>
      </c>
      <c r="G59" s="27">
        <f t="shared" si="4"/>
        <v>58360.130000000005</v>
      </c>
      <c r="H59" s="42">
        <f>D59-G59</f>
        <v>-3968.7900000000009</v>
      </c>
      <c r="I59" s="37"/>
      <c r="J59" s="37"/>
      <c r="K59" s="37"/>
      <c r="L59" s="37"/>
      <c r="M59" s="39"/>
      <c r="N59" s="49"/>
      <c r="O59" s="49"/>
    </row>
    <row r="60" spans="1:17" x14ac:dyDescent="0.25">
      <c r="A60" s="5" t="s">
        <v>65</v>
      </c>
      <c r="B60" s="16"/>
      <c r="C60" s="16"/>
      <c r="D60" s="15">
        <f t="shared" si="3"/>
        <v>0</v>
      </c>
      <c r="E60" s="15"/>
      <c r="F60" s="15"/>
      <c r="G60" s="28">
        <f t="shared" si="4"/>
        <v>0</v>
      </c>
      <c r="H60" s="43"/>
      <c r="I60" s="30"/>
      <c r="J60" s="30"/>
      <c r="K60" s="30"/>
      <c r="L60" s="30"/>
      <c r="M60" s="32"/>
      <c r="N60" s="49"/>
      <c r="O60" s="49"/>
    </row>
    <row r="61" spans="1:17" x14ac:dyDescent="0.25">
      <c r="A61" s="5" t="s">
        <v>8</v>
      </c>
      <c r="B61" s="16"/>
      <c r="C61" s="70">
        <v>21050</v>
      </c>
      <c r="D61" s="15">
        <f t="shared" si="3"/>
        <v>21050</v>
      </c>
      <c r="E61" s="15"/>
      <c r="F61" s="16">
        <v>21050</v>
      </c>
      <c r="G61" s="28">
        <f t="shared" si="4"/>
        <v>21050</v>
      </c>
      <c r="H61" s="44">
        <f>D61-G61</f>
        <v>0</v>
      </c>
      <c r="I61" s="47"/>
      <c r="J61" s="47"/>
      <c r="K61" s="47"/>
      <c r="L61" s="40"/>
      <c r="M61" s="32"/>
      <c r="N61" s="49"/>
      <c r="O61" s="49"/>
    </row>
    <row r="62" spans="1:17" ht="26.25" x14ac:dyDescent="0.25">
      <c r="A62" s="5" t="s">
        <v>14</v>
      </c>
      <c r="B62" s="16"/>
      <c r="C62" s="70"/>
      <c r="D62" s="15">
        <f t="shared" si="3"/>
        <v>0</v>
      </c>
      <c r="E62" s="15"/>
      <c r="F62" s="16"/>
      <c r="G62" s="28">
        <f t="shared" si="4"/>
        <v>0</v>
      </c>
      <c r="H62" s="44">
        <f>D62-G62</f>
        <v>0</v>
      </c>
      <c r="I62" s="47"/>
      <c r="J62" s="47"/>
      <c r="K62" s="47"/>
      <c r="L62" s="40"/>
      <c r="M62" s="32"/>
      <c r="N62" s="49"/>
      <c r="O62" s="49"/>
    </row>
    <row r="63" spans="1:17" x14ac:dyDescent="0.25">
      <c r="A63" s="5" t="s">
        <v>79</v>
      </c>
      <c r="B63" s="16"/>
      <c r="C63" s="70">
        <v>19851.939999999999</v>
      </c>
      <c r="D63" s="15">
        <f t="shared" si="3"/>
        <v>19851.939999999999</v>
      </c>
      <c r="E63" s="15"/>
      <c r="F63" s="15">
        <v>13351.94</v>
      </c>
      <c r="G63" s="28">
        <f t="shared" si="4"/>
        <v>13351.94</v>
      </c>
      <c r="H63" s="43"/>
      <c r="I63" s="47"/>
      <c r="J63" s="47"/>
      <c r="K63" s="47"/>
      <c r="L63" s="30"/>
      <c r="M63" s="32"/>
      <c r="N63" s="49"/>
      <c r="O63" s="49"/>
    </row>
    <row r="64" spans="1:17" x14ac:dyDescent="0.25">
      <c r="A64" s="5" t="s">
        <v>15</v>
      </c>
      <c r="B64" s="16"/>
      <c r="C64" s="70">
        <v>9989.4</v>
      </c>
      <c r="D64" s="15">
        <f t="shared" si="3"/>
        <v>9989.4</v>
      </c>
      <c r="E64" s="15"/>
      <c r="F64" s="15">
        <v>4572.1899999999996</v>
      </c>
      <c r="G64" s="28">
        <f t="shared" si="4"/>
        <v>4572.1899999999996</v>
      </c>
      <c r="H64" s="44">
        <f>D64-G64</f>
        <v>5417.21</v>
      </c>
      <c r="I64" s="47"/>
      <c r="J64" s="47"/>
      <c r="K64" s="47"/>
      <c r="L64" s="30"/>
      <c r="M64" s="32"/>
      <c r="N64" s="49"/>
      <c r="O64" s="49"/>
    </row>
    <row r="65" spans="1:15" ht="26.25" x14ac:dyDescent="0.25">
      <c r="A65" s="5" t="s">
        <v>30</v>
      </c>
      <c r="B65" s="16"/>
      <c r="C65" s="70"/>
      <c r="D65" s="15">
        <f t="shared" si="3"/>
        <v>0</v>
      </c>
      <c r="E65" s="15"/>
      <c r="F65" s="15"/>
      <c r="G65" s="28">
        <f t="shared" si="4"/>
        <v>0</v>
      </c>
      <c r="H65" s="44">
        <f>D65-G65</f>
        <v>0</v>
      </c>
      <c r="I65" s="47"/>
      <c r="J65" s="47"/>
      <c r="K65" s="47"/>
      <c r="L65" s="40"/>
      <c r="M65" s="32"/>
      <c r="N65" s="49"/>
      <c r="O65" s="49"/>
    </row>
    <row r="66" spans="1:15" ht="28.5" customHeight="1" x14ac:dyDescent="0.25">
      <c r="A66" s="62" t="s">
        <v>59</v>
      </c>
      <c r="B66" s="16"/>
      <c r="C66" s="70"/>
      <c r="D66" s="15">
        <f t="shared" si="3"/>
        <v>0</v>
      </c>
      <c r="E66" s="15"/>
      <c r="F66" s="15"/>
      <c r="G66" s="28">
        <f t="shared" si="4"/>
        <v>0</v>
      </c>
      <c r="H66" s="44">
        <f>D66-G66</f>
        <v>0</v>
      </c>
      <c r="I66" s="47"/>
      <c r="J66" s="47"/>
      <c r="K66" s="47"/>
      <c r="L66" s="40"/>
      <c r="M66" s="32"/>
      <c r="N66" s="50"/>
      <c r="O66" s="49"/>
    </row>
    <row r="67" spans="1:15" ht="17.25" customHeight="1" x14ac:dyDescent="0.25">
      <c r="A67" s="64" t="s">
        <v>58</v>
      </c>
      <c r="B67" s="16"/>
      <c r="C67" s="70"/>
      <c r="D67" s="15"/>
      <c r="E67" s="15"/>
      <c r="F67" s="15"/>
      <c r="G67" s="28"/>
      <c r="H67" s="44"/>
      <c r="I67" s="47"/>
      <c r="J67" s="47"/>
      <c r="K67" s="47"/>
      <c r="L67" s="40"/>
      <c r="M67" s="32"/>
      <c r="N67" s="50"/>
      <c r="O67" s="49"/>
    </row>
    <row r="68" spans="1:15" ht="14.25" customHeight="1" x14ac:dyDescent="0.25">
      <c r="A68" s="62" t="s">
        <v>82</v>
      </c>
      <c r="B68" s="16"/>
      <c r="C68" s="70"/>
      <c r="D68" s="15"/>
      <c r="E68" s="15"/>
      <c r="F68" s="15">
        <v>5500</v>
      </c>
      <c r="G68" s="28"/>
      <c r="H68" s="44"/>
      <c r="I68" s="47"/>
      <c r="J68" s="47"/>
      <c r="K68" s="47"/>
      <c r="L68" s="40"/>
      <c r="M68" s="32"/>
      <c r="N68" s="50"/>
      <c r="O68" s="49"/>
    </row>
    <row r="69" spans="1:15" ht="14.25" customHeight="1" x14ac:dyDescent="0.25">
      <c r="A69" s="62" t="s">
        <v>87</v>
      </c>
      <c r="B69" s="16">
        <v>3500</v>
      </c>
      <c r="C69" s="70"/>
      <c r="D69" s="15"/>
      <c r="E69" s="15">
        <v>3500</v>
      </c>
      <c r="F69" s="15"/>
      <c r="G69" s="28"/>
      <c r="H69" s="44"/>
      <c r="I69" s="47"/>
      <c r="J69" s="47"/>
      <c r="K69" s="47"/>
      <c r="L69" s="40"/>
      <c r="M69" s="32"/>
      <c r="N69" s="50"/>
      <c r="O69" s="49"/>
    </row>
    <row r="70" spans="1:15" ht="17.25" customHeight="1" x14ac:dyDescent="0.25">
      <c r="A70" s="62" t="s">
        <v>62</v>
      </c>
      <c r="B70" s="16"/>
      <c r="C70" s="70"/>
      <c r="D70" s="15"/>
      <c r="E70" s="15"/>
      <c r="F70" s="15"/>
      <c r="G70" s="28"/>
      <c r="H70" s="44"/>
      <c r="I70" s="47"/>
      <c r="J70" s="47"/>
      <c r="K70" s="47"/>
      <c r="L70" s="40"/>
      <c r="M70" s="32"/>
      <c r="N70" s="50"/>
      <c r="O70" s="49"/>
    </row>
    <row r="71" spans="1:15" ht="20.25" customHeight="1" x14ac:dyDescent="0.25">
      <c r="A71" s="63" t="s">
        <v>63</v>
      </c>
      <c r="B71" s="16"/>
      <c r="C71" s="70"/>
      <c r="D71" s="15">
        <f t="shared" si="3"/>
        <v>0</v>
      </c>
      <c r="E71" s="15"/>
      <c r="F71" s="15"/>
      <c r="G71" s="28"/>
      <c r="H71" s="44">
        <f>D71-F71</f>
        <v>0</v>
      </c>
      <c r="I71" s="47"/>
      <c r="J71" s="47"/>
      <c r="K71" s="47"/>
      <c r="L71" s="40"/>
      <c r="M71" s="32"/>
      <c r="N71" s="49"/>
      <c r="O71" s="49"/>
    </row>
    <row r="72" spans="1:15" ht="33.75" customHeight="1" x14ac:dyDescent="0.25">
      <c r="A72" s="62" t="s">
        <v>32</v>
      </c>
      <c r="B72" s="16"/>
      <c r="C72" s="70"/>
      <c r="D72" s="15">
        <f t="shared" si="3"/>
        <v>0</v>
      </c>
      <c r="E72" s="15"/>
      <c r="F72" s="16">
        <v>3600</v>
      </c>
      <c r="G72" s="28">
        <f t="shared" si="4"/>
        <v>3600</v>
      </c>
      <c r="H72" s="44">
        <f>D72-G72</f>
        <v>-3600</v>
      </c>
      <c r="I72" s="47"/>
      <c r="J72" s="47"/>
      <c r="K72" s="47"/>
      <c r="L72" s="40"/>
      <c r="M72" s="32"/>
      <c r="N72" s="49"/>
      <c r="O72" s="49"/>
    </row>
    <row r="73" spans="1:15" x14ac:dyDescent="0.25">
      <c r="A73" s="5" t="s">
        <v>64</v>
      </c>
      <c r="B73" s="16"/>
      <c r="C73" s="16"/>
      <c r="D73" s="15">
        <f t="shared" si="3"/>
        <v>0</v>
      </c>
      <c r="E73" s="16"/>
      <c r="F73" s="16"/>
      <c r="G73" s="28">
        <f t="shared" si="4"/>
        <v>0</v>
      </c>
      <c r="H73" s="44">
        <f>D73-G73</f>
        <v>0</v>
      </c>
      <c r="I73" s="30"/>
      <c r="J73" s="30"/>
      <c r="K73" s="30"/>
      <c r="L73" s="30"/>
      <c r="M73" s="32"/>
      <c r="N73" s="49"/>
      <c r="O73" s="49"/>
    </row>
    <row r="74" spans="1:15" ht="26.25" x14ac:dyDescent="0.25">
      <c r="A74" s="5" t="s">
        <v>31</v>
      </c>
      <c r="B74" s="16"/>
      <c r="C74" s="16"/>
      <c r="D74" s="15">
        <f t="shared" si="3"/>
        <v>0</v>
      </c>
      <c r="E74" s="15"/>
      <c r="F74" s="15">
        <v>6786</v>
      </c>
      <c r="G74" s="28">
        <f t="shared" si="4"/>
        <v>6786</v>
      </c>
      <c r="H74" s="43"/>
      <c r="I74" s="30"/>
      <c r="J74" s="30"/>
      <c r="K74" s="30"/>
      <c r="L74" s="30"/>
      <c r="M74" s="32"/>
      <c r="N74" s="49"/>
      <c r="O74" s="49"/>
    </row>
    <row r="75" spans="1:15" x14ac:dyDescent="0.25">
      <c r="A75" s="5" t="s">
        <v>24</v>
      </c>
      <c r="B75" s="16"/>
      <c r="C75" s="16"/>
      <c r="D75" s="15">
        <f t="shared" si="3"/>
        <v>0</v>
      </c>
      <c r="E75" s="15"/>
      <c r="F75" s="15"/>
      <c r="G75" s="28">
        <f t="shared" si="4"/>
        <v>0</v>
      </c>
      <c r="H75" s="43"/>
      <c r="I75" s="30"/>
      <c r="J75" s="30"/>
      <c r="K75" s="30"/>
      <c r="L75" s="30"/>
      <c r="M75" s="32"/>
      <c r="N75" s="49"/>
      <c r="O75" s="49"/>
    </row>
    <row r="76" spans="1:15" x14ac:dyDescent="0.25">
      <c r="A76" s="17">
        <v>241</v>
      </c>
      <c r="B76" s="22"/>
      <c r="C76" s="22"/>
      <c r="D76" s="21">
        <f t="shared" si="3"/>
        <v>0</v>
      </c>
      <c r="E76" s="21"/>
      <c r="F76" s="21"/>
      <c r="G76" s="27">
        <f t="shared" si="4"/>
        <v>0</v>
      </c>
      <c r="H76" s="45"/>
      <c r="I76" s="37"/>
      <c r="J76" s="37"/>
      <c r="K76" s="37"/>
      <c r="L76" s="37"/>
      <c r="M76" s="39"/>
      <c r="N76" s="49"/>
      <c r="O76" s="49"/>
    </row>
    <row r="77" spans="1:15" x14ac:dyDescent="0.25">
      <c r="A77" s="5" t="s">
        <v>29</v>
      </c>
      <c r="B77" s="16"/>
      <c r="C77" s="16"/>
      <c r="D77" s="15">
        <f t="shared" si="3"/>
        <v>0</v>
      </c>
      <c r="E77" s="15"/>
      <c r="F77" s="15"/>
      <c r="G77" s="28">
        <f t="shared" si="4"/>
        <v>0</v>
      </c>
      <c r="H77" s="43"/>
      <c r="I77" s="30"/>
      <c r="J77" s="30"/>
      <c r="K77" s="30"/>
      <c r="L77" s="30"/>
      <c r="M77" s="32"/>
      <c r="N77" s="49"/>
      <c r="O77" s="49"/>
    </row>
    <row r="78" spans="1:15" x14ac:dyDescent="0.25">
      <c r="A78" s="6">
        <v>290</v>
      </c>
      <c r="B78" s="21">
        <f>B79+B81+B80+B82</f>
        <v>0</v>
      </c>
      <c r="C78" s="21">
        <f>SUM(C79:C82)</f>
        <v>10696</v>
      </c>
      <c r="D78" s="21">
        <f t="shared" si="3"/>
        <v>10696</v>
      </c>
      <c r="E78" s="21">
        <f>SUM(E79:E82)</f>
        <v>0</v>
      </c>
      <c r="F78" s="21">
        <f>SUM(F79:F82)</f>
        <v>7990</v>
      </c>
      <c r="G78" s="27">
        <f>SUM(E78:F78)</f>
        <v>7990</v>
      </c>
      <c r="H78" s="42">
        <f>D78-G78</f>
        <v>2706</v>
      </c>
      <c r="I78" s="37"/>
      <c r="J78" s="37"/>
      <c r="K78" s="37"/>
      <c r="L78" s="37"/>
      <c r="M78" s="39"/>
      <c r="N78" s="49"/>
      <c r="O78" s="49"/>
    </row>
    <row r="79" spans="1:15" x14ac:dyDescent="0.25">
      <c r="A79" s="7" t="s">
        <v>3</v>
      </c>
      <c r="B79" s="16"/>
      <c r="C79" s="70">
        <v>10696</v>
      </c>
      <c r="D79" s="15">
        <f t="shared" si="3"/>
        <v>10696</v>
      </c>
      <c r="E79" s="15"/>
      <c r="F79" s="16">
        <v>7990</v>
      </c>
      <c r="G79" s="28">
        <f t="shared" si="4"/>
        <v>7990</v>
      </c>
      <c r="H79" s="44">
        <f>D79-G79</f>
        <v>2706</v>
      </c>
      <c r="I79" s="30"/>
      <c r="J79" s="30"/>
      <c r="K79" s="30"/>
      <c r="L79" s="30"/>
      <c r="M79" s="32"/>
      <c r="N79" s="49"/>
      <c r="O79" s="49"/>
    </row>
    <row r="80" spans="1:15" x14ac:dyDescent="0.25">
      <c r="A80" s="7" t="s">
        <v>4</v>
      </c>
      <c r="B80" s="16"/>
      <c r="C80" s="54"/>
      <c r="D80" s="15">
        <f t="shared" si="3"/>
        <v>0</v>
      </c>
      <c r="E80" s="15"/>
      <c r="F80" s="16"/>
      <c r="G80" s="28">
        <f t="shared" si="4"/>
        <v>0</v>
      </c>
      <c r="H80" s="44">
        <f>D80-G80</f>
        <v>0</v>
      </c>
      <c r="I80" s="30"/>
      <c r="J80" s="30"/>
      <c r="K80" s="30"/>
      <c r="L80" s="30"/>
      <c r="M80" s="32"/>
      <c r="N80" s="49"/>
      <c r="O80" s="49"/>
    </row>
    <row r="81" spans="1:15" x14ac:dyDescent="0.25">
      <c r="A81" s="7" t="s">
        <v>5</v>
      </c>
      <c r="B81" s="54"/>
      <c r="C81" s="54"/>
      <c r="D81" s="15">
        <f t="shared" si="3"/>
        <v>0</v>
      </c>
      <c r="E81" s="16"/>
      <c r="F81" s="16"/>
      <c r="G81" s="28">
        <f t="shared" si="4"/>
        <v>0</v>
      </c>
      <c r="H81" s="44">
        <f>D81-G81</f>
        <v>0</v>
      </c>
      <c r="I81" s="30"/>
      <c r="J81" s="30"/>
      <c r="K81" s="30"/>
      <c r="L81" s="30"/>
      <c r="M81" s="32"/>
      <c r="N81" s="49"/>
      <c r="O81" s="49"/>
    </row>
    <row r="82" spans="1:15" x14ac:dyDescent="0.25">
      <c r="A82" s="7" t="s">
        <v>24</v>
      </c>
      <c r="B82" s="16"/>
      <c r="C82" s="54"/>
      <c r="D82" s="15">
        <f t="shared" si="3"/>
        <v>0</v>
      </c>
      <c r="E82" s="15"/>
      <c r="F82" s="16"/>
      <c r="G82" s="28">
        <f t="shared" si="4"/>
        <v>0</v>
      </c>
      <c r="H82" s="44">
        <f>D82-G82</f>
        <v>0</v>
      </c>
      <c r="I82" s="30"/>
      <c r="J82" s="30"/>
      <c r="K82" s="30"/>
      <c r="L82" s="30"/>
      <c r="M82" s="32"/>
      <c r="N82" s="49"/>
      <c r="O82" s="49"/>
    </row>
    <row r="83" spans="1:15" x14ac:dyDescent="0.25">
      <c r="A83" s="6">
        <v>310</v>
      </c>
      <c r="B83" s="21">
        <f>SUM(B84:B87)</f>
        <v>0</v>
      </c>
      <c r="C83" s="21">
        <f>SUM(C84:C87)</f>
        <v>0</v>
      </c>
      <c r="D83" s="21">
        <f t="shared" si="3"/>
        <v>0</v>
      </c>
      <c r="E83" s="21">
        <f>SUM(E84:E87)</f>
        <v>0</v>
      </c>
      <c r="F83" s="21">
        <f>SUM(F84:F87)</f>
        <v>0</v>
      </c>
      <c r="G83" s="27">
        <f t="shared" si="4"/>
        <v>0</v>
      </c>
      <c r="H83" s="42">
        <f>H84+H85+H86+H87</f>
        <v>0</v>
      </c>
      <c r="I83" s="37"/>
      <c r="J83" s="37"/>
      <c r="K83" s="37"/>
      <c r="L83" s="37"/>
      <c r="M83" s="39"/>
      <c r="N83" s="49"/>
      <c r="O83" s="49"/>
    </row>
    <row r="84" spans="1:15" x14ac:dyDescent="0.25">
      <c r="A84" s="7" t="s">
        <v>25</v>
      </c>
      <c r="B84" s="16"/>
      <c r="C84" s="54"/>
      <c r="D84" s="15">
        <f t="shared" si="3"/>
        <v>0</v>
      </c>
      <c r="E84" s="16"/>
      <c r="F84" s="16"/>
      <c r="G84" s="28">
        <f t="shared" si="4"/>
        <v>0</v>
      </c>
      <c r="H84" s="44">
        <f t="shared" ref="H84:H94" si="5">D84-G84</f>
        <v>0</v>
      </c>
      <c r="I84" s="47"/>
      <c r="J84" s="47"/>
      <c r="K84" s="47"/>
      <c r="L84" s="40"/>
      <c r="M84" s="32"/>
      <c r="N84" s="49"/>
      <c r="O84" s="49"/>
    </row>
    <row r="85" spans="1:15" x14ac:dyDescent="0.25">
      <c r="A85" s="7" t="s">
        <v>26</v>
      </c>
      <c r="B85" s="16"/>
      <c r="C85" s="16"/>
      <c r="D85" s="15">
        <f t="shared" si="3"/>
        <v>0</v>
      </c>
      <c r="E85" s="15"/>
      <c r="F85" s="15"/>
      <c r="G85" s="28">
        <f t="shared" si="4"/>
        <v>0</v>
      </c>
      <c r="H85" s="44">
        <f t="shared" si="5"/>
        <v>0</v>
      </c>
      <c r="I85" s="30"/>
      <c r="J85" s="30"/>
      <c r="K85" s="30"/>
      <c r="L85" s="30"/>
      <c r="M85" s="32"/>
      <c r="N85" s="49"/>
      <c r="O85" s="49"/>
    </row>
    <row r="86" spans="1:15" x14ac:dyDescent="0.25">
      <c r="A86" s="7" t="s">
        <v>27</v>
      </c>
      <c r="B86" s="16"/>
      <c r="C86" s="16"/>
      <c r="D86" s="15">
        <f t="shared" si="3"/>
        <v>0</v>
      </c>
      <c r="E86" s="15"/>
      <c r="F86" s="15"/>
      <c r="G86" s="28">
        <f t="shared" si="4"/>
        <v>0</v>
      </c>
      <c r="H86" s="44">
        <f t="shared" si="5"/>
        <v>0</v>
      </c>
      <c r="I86" s="30"/>
      <c r="J86" s="30"/>
      <c r="K86" s="30"/>
      <c r="L86" s="30"/>
      <c r="M86" s="32"/>
      <c r="N86" s="49"/>
      <c r="O86" s="49"/>
    </row>
    <row r="87" spans="1:15" x14ac:dyDescent="0.25">
      <c r="A87" s="7" t="s">
        <v>24</v>
      </c>
      <c r="B87" s="16"/>
      <c r="C87" s="16"/>
      <c r="D87" s="15">
        <f t="shared" si="3"/>
        <v>0</v>
      </c>
      <c r="E87" s="15"/>
      <c r="F87" s="15"/>
      <c r="G87" s="28">
        <f t="shared" si="4"/>
        <v>0</v>
      </c>
      <c r="H87" s="44">
        <f t="shared" si="5"/>
        <v>0</v>
      </c>
      <c r="I87" s="30"/>
      <c r="J87" s="30"/>
      <c r="K87" s="30"/>
      <c r="L87" s="30"/>
      <c r="M87" s="32"/>
      <c r="N87" s="49"/>
      <c r="O87" s="49"/>
    </row>
    <row r="88" spans="1:15" x14ac:dyDescent="0.25">
      <c r="A88" s="10">
        <v>340</v>
      </c>
      <c r="B88" s="21">
        <f>SUM(B89:B94)</f>
        <v>265438.8</v>
      </c>
      <c r="C88" s="21">
        <f>SUM(C89:C94)</f>
        <v>321826.92</v>
      </c>
      <c r="D88" s="21">
        <f t="shared" si="3"/>
        <v>587265.72</v>
      </c>
      <c r="E88" s="21">
        <f>SUM(E89:E94)</f>
        <v>114527.15</v>
      </c>
      <c r="F88" s="21">
        <f>SUM(F89:F94)</f>
        <v>211668.33000000002</v>
      </c>
      <c r="G88" s="27">
        <f>SUM(E88:F88)</f>
        <v>326195.48</v>
      </c>
      <c r="H88" s="42">
        <f t="shared" si="5"/>
        <v>261070.24</v>
      </c>
      <c r="I88" s="37"/>
      <c r="J88" s="37"/>
      <c r="K88" s="37"/>
      <c r="L88" s="37"/>
      <c r="M88" s="39"/>
      <c r="N88" s="49"/>
      <c r="O88" s="49"/>
    </row>
    <row r="89" spans="1:15" x14ac:dyDescent="0.25">
      <c r="A89" s="11" t="s">
        <v>60</v>
      </c>
      <c r="B89" s="70">
        <v>209638.8</v>
      </c>
      <c r="C89" s="55">
        <v>51993.919999999998</v>
      </c>
      <c r="D89" s="15">
        <f t="shared" si="3"/>
        <v>261632.71999999997</v>
      </c>
      <c r="E89" s="16">
        <v>83598.399999999994</v>
      </c>
      <c r="F89" s="16">
        <v>41290.089999999997</v>
      </c>
      <c r="G89" s="28">
        <f t="shared" si="4"/>
        <v>124888.48999999999</v>
      </c>
      <c r="H89" s="44">
        <f t="shared" si="5"/>
        <v>136744.22999999998</v>
      </c>
      <c r="I89" s="47"/>
      <c r="J89" s="47"/>
      <c r="K89" s="47"/>
      <c r="L89" s="40"/>
      <c r="M89" s="32"/>
      <c r="N89" s="49"/>
      <c r="O89" s="49"/>
    </row>
    <row r="90" spans="1:15" x14ac:dyDescent="0.25">
      <c r="A90" s="11" t="s">
        <v>61</v>
      </c>
      <c r="B90" s="54"/>
      <c r="C90" s="55">
        <v>60000</v>
      </c>
      <c r="D90" s="15">
        <f t="shared" si="3"/>
        <v>60000</v>
      </c>
      <c r="E90" s="16"/>
      <c r="F90" s="16">
        <v>37961.25</v>
      </c>
      <c r="G90" s="28">
        <f t="shared" si="4"/>
        <v>37961.25</v>
      </c>
      <c r="H90" s="44"/>
      <c r="I90" s="47"/>
      <c r="J90" s="47"/>
      <c r="K90" s="47"/>
      <c r="L90" s="40"/>
      <c r="M90" s="32"/>
      <c r="N90" s="49"/>
      <c r="O90" s="49"/>
    </row>
    <row r="91" spans="1:15" x14ac:dyDescent="0.25">
      <c r="A91" s="11" t="s">
        <v>71</v>
      </c>
      <c r="B91" s="54"/>
      <c r="C91" s="55">
        <v>15000</v>
      </c>
      <c r="D91" s="15">
        <f t="shared" si="3"/>
        <v>15000</v>
      </c>
      <c r="E91" s="16"/>
      <c r="F91" s="16">
        <v>41000</v>
      </c>
      <c r="G91" s="28">
        <f t="shared" si="4"/>
        <v>41000</v>
      </c>
      <c r="H91" s="44">
        <f t="shared" si="5"/>
        <v>-26000</v>
      </c>
      <c r="I91" s="47"/>
      <c r="J91" s="47"/>
      <c r="K91" s="47"/>
      <c r="L91" s="40"/>
      <c r="M91" s="32"/>
      <c r="N91" s="49"/>
      <c r="O91" s="49"/>
    </row>
    <row r="92" spans="1:15" x14ac:dyDescent="0.25">
      <c r="A92" s="11" t="s">
        <v>80</v>
      </c>
      <c r="B92" s="54"/>
      <c r="C92" s="55">
        <v>142000</v>
      </c>
      <c r="D92" s="15">
        <f t="shared" si="3"/>
        <v>142000</v>
      </c>
      <c r="E92" s="16"/>
      <c r="F92" s="16">
        <v>88998.99</v>
      </c>
      <c r="G92" s="28">
        <f t="shared" si="4"/>
        <v>88998.99</v>
      </c>
      <c r="H92" s="44">
        <f t="shared" si="5"/>
        <v>53001.009999999995</v>
      </c>
      <c r="I92" s="47"/>
      <c r="J92" s="47"/>
      <c r="K92" s="47"/>
      <c r="L92" s="40"/>
      <c r="M92" s="32"/>
      <c r="N92" s="49"/>
      <c r="O92" s="49"/>
    </row>
    <row r="93" spans="1:15" x14ac:dyDescent="0.25">
      <c r="A93" s="11" t="s">
        <v>83</v>
      </c>
      <c r="B93" s="16"/>
      <c r="C93" s="70">
        <v>28918</v>
      </c>
      <c r="D93" s="15">
        <f t="shared" si="3"/>
        <v>28918</v>
      </c>
      <c r="E93" s="16"/>
      <c r="F93" s="16">
        <v>2418</v>
      </c>
      <c r="G93" s="28">
        <f t="shared" si="4"/>
        <v>2418</v>
      </c>
      <c r="H93" s="44">
        <f t="shared" si="5"/>
        <v>26500</v>
      </c>
      <c r="I93" s="47"/>
      <c r="J93" s="47"/>
      <c r="K93" s="47"/>
      <c r="L93" s="40"/>
      <c r="M93" s="32"/>
      <c r="N93" s="49"/>
      <c r="O93" s="49"/>
    </row>
    <row r="94" spans="1:15" x14ac:dyDescent="0.25">
      <c r="A94" s="14" t="s">
        <v>34</v>
      </c>
      <c r="B94" s="70">
        <v>55800</v>
      </c>
      <c r="C94" s="70">
        <v>23915</v>
      </c>
      <c r="D94" s="15">
        <f t="shared" si="3"/>
        <v>79715</v>
      </c>
      <c r="E94" s="16">
        <v>30928.75</v>
      </c>
      <c r="F94" s="16"/>
      <c r="G94" s="28">
        <f t="shared" si="4"/>
        <v>30928.75</v>
      </c>
      <c r="H94" s="46">
        <f t="shared" si="5"/>
        <v>48786.25</v>
      </c>
      <c r="I94" s="48"/>
      <c r="J94" s="48"/>
      <c r="K94" s="48"/>
      <c r="L94" s="41"/>
      <c r="M94" s="32"/>
      <c r="N94" s="49"/>
      <c r="O94" s="49"/>
    </row>
    <row r="95" spans="1:15" x14ac:dyDescent="0.25">
      <c r="A95" s="2"/>
      <c r="B95" s="24"/>
      <c r="C95" s="2"/>
      <c r="D95" s="2"/>
    </row>
    <row r="96" spans="1:15" x14ac:dyDescent="0.25">
      <c r="A96" s="19" t="s">
        <v>33</v>
      </c>
      <c r="B96" s="2"/>
      <c r="C96" s="2"/>
      <c r="D96" s="2"/>
    </row>
    <row r="97" spans="1:7" x14ac:dyDescent="0.25">
      <c r="A97" s="19"/>
      <c r="B97" s="2"/>
      <c r="C97" s="2"/>
      <c r="D97" s="2"/>
    </row>
    <row r="98" spans="1:7" x14ac:dyDescent="0.25">
      <c r="A98" s="20"/>
    </row>
    <row r="99" spans="1:7" x14ac:dyDescent="0.25">
      <c r="G99" s="65"/>
    </row>
    <row r="100" spans="1:7" x14ac:dyDescent="0.25">
      <c r="C100" s="53"/>
    </row>
    <row r="101" spans="1:7" x14ac:dyDescent="0.25">
      <c r="C101" s="53"/>
    </row>
  </sheetData>
  <mergeCells count="6">
    <mergeCell ref="A1:G1"/>
    <mergeCell ref="A2:G2"/>
    <mergeCell ref="A3:D3"/>
    <mergeCell ref="A4:A5"/>
    <mergeCell ref="B4:D4"/>
    <mergeCell ref="E4:G4"/>
  </mergeCells>
  <phoneticPr fontId="12" type="noConversion"/>
  <pageMargins left="0.39370078740157483" right="0.39370078740157483" top="0.15748031496062992" bottom="0.27559055118110237" header="0.31496062992125984" footer="0.31496062992125984"/>
  <pageSetup paperSize="9" scale="65" orientation="portrait" r:id="rId1"/>
  <headerFooter alignWithMargins="0"/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Пользователь</cp:lastModifiedBy>
  <cp:lastPrinted>2024-10-01T08:38:30Z</cp:lastPrinted>
  <dcterms:created xsi:type="dcterms:W3CDTF">2014-01-30T07:19:16Z</dcterms:created>
  <dcterms:modified xsi:type="dcterms:W3CDTF">2024-10-07T13:33:13Z</dcterms:modified>
</cp:coreProperties>
</file>